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6.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comments6.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ad Me" sheetId="1" state="visible" r:id="rId3"/>
    <sheet name="1. Dashboard" sheetId="2" state="visible" r:id="rId4"/>
    <sheet name="2. Arrears" sheetId="3" state="visible" r:id="rId5"/>
    <sheet name="3. Leasing" sheetId="4" state="visible" r:id="rId6"/>
    <sheet name="4. Costs and Capital" sheetId="5" state="visible" r:id="rId7"/>
    <sheet name="5. Compliance" sheetId="6" state="visible" r:id="rId8"/>
  </sheets>
  <calcPr iterateCount="100" refMode="A1" iterate="false" iterateDelta="0.0001"/>
  <extLst>
    <ext xmlns:loext="http://schemas.libreoffice.org/" uri="{7626C862-2A13-11E5-B345-FEFF819CDC9F}">
      <loext:extCalcPr stringRefSyntax="ExcelA1"/>
    </ext>
  </extLst>
</workbook>
</file>

<file path=xl/comments6.xml><?xml version="1.0" encoding="utf-8"?>
<comments xmlns="http://schemas.openxmlformats.org/spreadsheetml/2006/main" xmlns:xdr="http://schemas.openxmlformats.org/drawingml/2006/spreadsheetDrawing">
  <authors>
    <author>Unknown Author</author>
  </authors>
  <commentList>
    <comment ref="C5" authorId="0">
      <text>
        <r>
          <rPr>
            <sz val="10"/>
            <rFont val="Arial"/>
            <family val="2"/>
          </rPr>
          <t xml:space="preserve">In chapter 17 the fixed wiring inspection was four months overdue and the property manager had recorded it as scheduled rather than completed. Neither finding would have appeared in any report. Verifying takes a month with capacity and it is the highest-yield month of the year.</t>
        </r>
      </text>
    </comment>
  </commentList>
</comments>
</file>

<file path=xl/sharedStrings.xml><?xml version="1.0" encoding="utf-8"?>
<sst xmlns="http://schemas.openxmlformats.org/spreadsheetml/2006/main" count="187" uniqueCount="156">
  <si>
    <t xml:space="preserve">Monthly Asset Dashboard</t>
  </si>
  <si>
    <t xml:space="preserve">Appendix C of The Real Estate Asset Manager, as a working document.</t>
  </si>
  <si>
    <t xml:space="preserve">One page, produced monthly, read in two minutes. Anything that does not change a decision does not belong on it.</t>
  </si>
  <si>
    <t xml:space="preserve">The sheets</t>
  </si>
  <si>
    <t xml:space="preserve">1. Dashboard — the page itself. Every headline number is a formula on the sheets behind it.</t>
  </si>
  <si>
    <t xml:space="preserve">2. Arrears — by occupier, never in aggregate. The second column of this sheet is the one that earns its keep: an occupier whose payment pattern has changed is flagged separately from one in arrears, because the pattern changes first.</t>
  </si>
  <si>
    <t xml:space="preserve">3. Leasing — space available with the number of months it has been on the market, live enquiries, and offers rejected with the reason. Rejected offers are market evidence and belong in the valuation pack.</t>
  </si>
  <si>
    <t xml:space="preserve">4. Costs and Capital — service charge against budget by line, the recovery rate, and projects with approved, committed, spent, forecast final and variance. Contingency drawn is reported separately from budget.</t>
  </si>
  <si>
    <t xml:space="preserve">5. Compliance — anything overdue, named, with the date it fell due and the date it will be closed; and certificates expiring within ninety days.</t>
  </si>
  <si>
    <t xml:space="preserve">The February finding in chapter 17 — an occupier moving from paying on the due date to paying eighteen days late for the third consecutive quarter — is visible on sheet 2 and invisible in any aggregate. That is the argument for this format.</t>
  </si>
  <si>
    <t xml:space="preserve">Monthly asset dashboard</t>
  </si>
  <si>
    <t xml:space="preserve">Asset</t>
  </si>
  <si>
    <t xml:space="preserve">Month</t>
  </si>
  <si>
    <t xml:space="preserve">Prepared by</t>
  </si>
  <si>
    <t xml:space="preserve">Income</t>
  </si>
  <si>
    <t xml:space="preserve">Measure</t>
  </si>
  <si>
    <t xml:space="preserve">This month</t>
  </si>
  <si>
    <t xml:space="preserve">Last month</t>
  </si>
  <si>
    <t xml:space="preserve">Movement</t>
  </si>
  <si>
    <t xml:space="preserve">Cause</t>
  </si>
  <si>
    <t xml:space="preserve">Contracted passing rent</t>
  </si>
  <si>
    <t xml:space="preserve">A movement without a cause is not a report, it is a number.</t>
  </si>
  <si>
    <t xml:space="preserve">Estimated rental value</t>
  </si>
  <si>
    <t xml:space="preserve">Reversion</t>
  </si>
  <si>
    <t xml:space="preserve">Occupancy by rent</t>
  </si>
  <si>
    <t xml:space="preserve">Occupancy by area</t>
  </si>
  <si>
    <t xml:space="preserve">WAULT (years)</t>
  </si>
  <si>
    <t xml:space="preserve">WAULB (years)</t>
  </si>
  <si>
    <t xml:space="preserve">Rent invoiced in the month</t>
  </si>
  <si>
    <t xml:space="preserve">Rent collected in the month</t>
  </si>
  <si>
    <t xml:space="preserve">Collection rate</t>
  </si>
  <si>
    <t xml:space="preserve">Arrears — the totals only; the detail is on sheet 2</t>
  </si>
  <si>
    <t xml:space="preserve">Value</t>
  </si>
  <si>
    <t xml:space="preserve">Note</t>
  </si>
  <si>
    <t xml:space="preserve">Total arrears</t>
  </si>
  <si>
    <t xml:space="preserve">Occupiers in arrears</t>
  </si>
  <si>
    <t xml:space="preserve">Arrears over 60 days</t>
  </si>
  <si>
    <t xml:space="preserve">Occupiers whose payment pattern has changed</t>
  </si>
  <si>
    <t xml:space="preserve">Flagged separately from those in arrears — the pattern changes first</t>
  </si>
  <si>
    <t xml:space="preserve">Leasing</t>
  </si>
  <si>
    <t xml:space="preserve">Units available</t>
  </si>
  <si>
    <t xml:space="preserve">ERV of available space</t>
  </si>
  <si>
    <t xml:space="preserve">Longest time on the market (months)</t>
  </si>
  <si>
    <t xml:space="preserve">Space at the same price with the same brochure for eighteen months tells the market something</t>
  </si>
  <si>
    <t xml:space="preserve">Live offers</t>
  </si>
  <si>
    <t xml:space="preserve">Offers rejected in the period</t>
  </si>
  <si>
    <t xml:space="preserve">These are market evidence and belong in the valuation pack</t>
  </si>
  <si>
    <t xml:space="preserve">Costs and capital</t>
  </si>
  <si>
    <t xml:space="preserve">Service charge expenditure, year to date</t>
  </si>
  <si>
    <t xml:space="preserve">Service charge budget, year to date</t>
  </si>
  <si>
    <t xml:space="preserve">Variance</t>
  </si>
  <si>
    <t xml:space="preserve">Recovery rate, year to date</t>
  </si>
  <si>
    <t xml:space="preserve">A point of unrecovered service charge is a point of lost rent</t>
  </si>
  <si>
    <t xml:space="preserve">Non-recoverable costs against budget</t>
  </si>
  <si>
    <t xml:space="preserve">Capital approved</t>
  </si>
  <si>
    <t xml:space="preserve">Capital forecast final</t>
  </si>
  <si>
    <t xml:space="preserve">Capital variance</t>
  </si>
  <si>
    <t xml:space="preserve">Contingency drawn to date</t>
  </si>
  <si>
    <t xml:space="preserve">Reported separately from budget</t>
  </si>
  <si>
    <t xml:space="preserve">Compliance</t>
  </si>
  <si>
    <t xml:space="preserve">Items overdue</t>
  </si>
  <si>
    <t xml:space="preserve">Certificates expiring within ninety days</t>
  </si>
  <si>
    <t xml:space="preserve">Status</t>
  </si>
  <si>
    <t xml:space="preserve">Exceptions and decisions</t>
  </si>
  <si>
    <t xml:space="preserve">Matter requiring a decision</t>
  </si>
  <si>
    <t xml:space="preserve">Deadline</t>
  </si>
  <si>
    <t xml:space="preserve">Owner</t>
  </si>
  <si>
    <t xml:space="preserve">Recommendation</t>
  </si>
  <si>
    <t xml:space="preserve">Changes to the business plan assumptions since last month</t>
  </si>
  <si>
    <t xml:space="preserve">Arrears — by occupier, never in aggregate</t>
  </si>
  <si>
    <t xml:space="preserve">An occupier whose payment pattern has changed is flagged separately from one in arrears.</t>
  </si>
  <si>
    <t xml:space="preserve">Reporting date</t>
  </si>
  <si>
    <t xml:space="preserve">Occupier</t>
  </si>
  <si>
    <t xml:space="preserve">Share of income</t>
  </si>
  <si>
    <t xml:space="preserve">Invoiced</t>
  </si>
  <si>
    <t xml:space="preserve">Outstanding</t>
  </si>
  <si>
    <t xml:space="preserve">Days outstanding</t>
  </si>
  <si>
    <t xml:space="preserve">Average days late, last four quarters</t>
  </si>
  <si>
    <t xml:space="preserve">Action taken and date of next action</t>
  </si>
  <si>
    <t xml:space="preserve">Pattern changed?</t>
  </si>
  <si>
    <t xml:space="preserve">Total</t>
  </si>
  <si>
    <t xml:space="preserve">The finding in chapter 17 was an occupier at 8 per cent of building income moving from paying on the due date to paying eighteen days late for the third consecutive quarter. Nothing else was visible. Column F is where that shows up, and no aggregate arrears figure would ever have contained it.</t>
  </si>
  <si>
    <t xml:space="preserve">Leasing pipeline</t>
  </si>
  <si>
    <t xml:space="preserve">Offers rejected in the period are market evidence and belong in the valuation pack.</t>
  </si>
  <si>
    <t xml:space="preserve">Space available</t>
  </si>
  <si>
    <t xml:space="preserve">Unit</t>
  </si>
  <si>
    <t xml:space="preserve">Area</t>
  </si>
  <si>
    <t xml:space="preserve">ERV</t>
  </si>
  <si>
    <t xml:space="preserve">Months on the market</t>
  </si>
  <si>
    <t xml:space="preserve">Asking rent</t>
  </si>
  <si>
    <t xml:space="preserve">Incentive offered</t>
  </si>
  <si>
    <t xml:space="preserve">Agent</t>
  </si>
  <si>
    <t xml:space="preserve">Longest on the market (months)</t>
  </si>
  <si>
    <t xml:space="preserve">Party</t>
  </si>
  <si>
    <t xml:space="preserve">Date</t>
  </si>
  <si>
    <t xml:space="preserve">Rent offered</t>
  </si>
  <si>
    <t xml:space="preserve">Term</t>
  </si>
  <si>
    <t xml:space="preserve">Incentive sought</t>
  </si>
  <si>
    <t xml:space="preserve">Reason if rejected</t>
  </si>
  <si>
    <t xml:space="preserve">Highest rent rejected</t>
  </si>
  <si>
    <t xml:space="preserve">A rejected offer is evidence of what the market will pay, and it is the evidence a valuer will never have unless you give it to them. Two rejected offers on the same floor moved the valuation in chapter 17 — and that was the right outcome, because a subsequent letting then produced a visible uplift rather than merely restoring a number nobody had believed.</t>
  </si>
  <si>
    <t xml:space="preserve">Cost is worth exactly as much as income, and it is usually easier to fix.</t>
  </si>
  <si>
    <t xml:space="preserve">Service charge, year to date, by principal line</t>
  </si>
  <si>
    <t xml:space="preserve">Line</t>
  </si>
  <si>
    <t xml:space="preserve">Budget</t>
  </si>
  <si>
    <t xml:space="preserve">Actual</t>
  </si>
  <si>
    <t xml:space="preserve">Variance %</t>
  </si>
  <si>
    <t xml:space="preserve">Security</t>
  </si>
  <si>
    <t xml:space="preserve">Cleaning</t>
  </si>
  <si>
    <t xml:space="preserve">Mechanical and electrical maintenance</t>
  </si>
  <si>
    <t xml:space="preserve">Utilities</t>
  </si>
  <si>
    <t xml:space="preserve">Insurance</t>
  </si>
  <si>
    <t xml:space="preserve">Management fee</t>
  </si>
  <si>
    <t xml:space="preserve">Lifts</t>
  </si>
  <si>
    <t xml:space="preserve">Grounds and external</t>
  </si>
  <si>
    <t xml:space="preserve">Repairs</t>
  </si>
  <si>
    <t xml:space="preserve">Other</t>
  </si>
  <si>
    <t xml:space="preserve">Recovery</t>
  </si>
  <si>
    <t xml:space="preserve">Service charge recoverable, year to date</t>
  </si>
  <si>
    <t xml:space="preserve">Non-recoverable costs</t>
  </si>
  <si>
    <t xml:space="preserve">budget · actual · variance</t>
  </si>
  <si>
    <t xml:space="preserve">Decomposing the shortfall</t>
  </si>
  <si>
    <t xml:space="preserve">Component</t>
  </si>
  <si>
    <t xml:space="preserve">Amount</t>
  </si>
  <si>
    <t xml:space="preserve">Share of shortfall</t>
  </si>
  <si>
    <t xml:space="preserve">Temporary?</t>
  </si>
  <si>
    <t xml:space="preserve">Vacancy — the landlord's own share</t>
  </si>
  <si>
    <t xml:space="preserve">Yes, while the space is empty</t>
  </si>
  <si>
    <t xml:space="preserve">Caps and ceilings in leases</t>
  </si>
  <si>
    <t xml:space="preserve">No — contractual</t>
  </si>
  <si>
    <t xml:space="preserve">Exclusions and carve-outs</t>
  </si>
  <si>
    <t xml:space="preserve">Disputed items</t>
  </si>
  <si>
    <t xml:space="preserve">Sometimes</t>
  </si>
  <si>
    <t xml:space="preserve">Bad debt</t>
  </si>
  <si>
    <t xml:space="preserve">Billing and administration errors</t>
  </si>
  <si>
    <t xml:space="preserve">Yes — fix them</t>
  </si>
  <si>
    <t xml:space="preserve">Total shortfall</t>
  </si>
  <si>
    <t xml:space="preserve">Only the vacancy component is temporary. Everything else is a structural feature of the leases and will still be there next year unless someone renegotiates it.</t>
  </si>
  <si>
    <t xml:space="preserve">Capital projects</t>
  </si>
  <si>
    <t xml:space="preserve">Project</t>
  </si>
  <si>
    <t xml:space="preserve">Approved</t>
  </si>
  <si>
    <t xml:space="preserve">Committed</t>
  </si>
  <si>
    <t xml:space="preserve">Spent</t>
  </si>
  <si>
    <t xml:space="preserve">Forecast final</t>
  </si>
  <si>
    <t xml:space="preserve">Contingency drawn</t>
  </si>
  <si>
    <t xml:space="preserve">Contingency drawn is reported separately from budget, because a project that is on budget only because it has spent its contingency is not on budget.</t>
  </si>
  <si>
    <t xml:space="preserve">Verify certificates. Do not accept the property manager's status report.</t>
  </si>
  <si>
    <t xml:space="preserve">Evidence seen?</t>
  </si>
  <si>
    <t xml:space="preserve">Item</t>
  </si>
  <si>
    <t xml:space="preserve">Due date</t>
  </si>
  <si>
    <t xml:space="preserve">Completed date</t>
  </si>
  <si>
    <t xml:space="preserve">Expiry date</t>
  </si>
  <si>
    <t xml:space="preserve">Overdue</t>
  </si>
  <si>
    <t xml:space="preserve">Expiring within ninety days</t>
  </si>
  <si>
    <t xml:space="preserve">Suggested minimum list: fire risk assessment · fire alarm and emergency lighting · fixed wiring · lifts · pressure systems · water hygiene · asbestos register and management plan · gas safety · lightning protection · energy performance certificate · insurance reinstatement valuation.</t>
  </si>
  <si>
    <t xml:space="preserve">The insurance reinstatement valuation is the one people forget. Six years old means the building is very probably under-insured against current construction costs, and nobody discovers that until the claim.</t>
  </si>
</sst>
</file>

<file path=xl/styles.xml><?xml version="1.0" encoding="utf-8"?>
<styleSheet xmlns="http://schemas.openxmlformats.org/spreadsheetml/2006/main">
  <numFmts count="9">
    <numFmt numFmtId="164" formatCode="General"/>
    <numFmt numFmtId="165" formatCode="mmmm\ yyyy"/>
    <numFmt numFmtId="166" formatCode="#,##0.00;\(#,##0.00\);\-"/>
    <numFmt numFmtId="167" formatCode="0.0%"/>
    <numFmt numFmtId="168" formatCode="0.00"/>
    <numFmt numFmtId="169" formatCode="0"/>
    <numFmt numFmtId="170" formatCode="0.0"/>
    <numFmt numFmtId="171" formatCode="dd/mm/yyyy"/>
    <numFmt numFmtId="172" formatCode="#,##0"/>
  </numFmts>
  <fonts count="13">
    <font>
      <sz val="11"/>
      <color theme="1"/>
      <name val="Calibri"/>
      <family val="2"/>
      <charset val="1"/>
    </font>
    <font>
      <sz val="10"/>
      <name val="Arial"/>
      <family val="0"/>
    </font>
    <font>
      <sz val="10"/>
      <name val="Arial"/>
      <family val="0"/>
    </font>
    <font>
      <sz val="10"/>
      <name val="Arial"/>
      <family val="0"/>
    </font>
    <font>
      <b val="true"/>
      <sz val="14"/>
      <color rgb="FF1B2A20"/>
      <name val="Arial"/>
      <family val="0"/>
      <charset val="1"/>
    </font>
    <font>
      <i val="true"/>
      <sz val="9"/>
      <color rgb="FF555555"/>
      <name val="Arial"/>
      <family val="0"/>
      <charset val="1"/>
    </font>
    <font>
      <sz val="10"/>
      <name val="Arial"/>
      <family val="0"/>
      <charset val="1"/>
    </font>
    <font>
      <b val="true"/>
      <sz val="11"/>
      <color rgb="FF1B2A20"/>
      <name val="Arial"/>
      <family val="0"/>
      <charset val="1"/>
    </font>
    <font>
      <sz val="10"/>
      <color rgb="FF0000FF"/>
      <name val="Arial"/>
      <family val="0"/>
      <charset val="1"/>
    </font>
    <font>
      <b val="true"/>
      <sz val="10"/>
      <color rgb="FFFFFFFF"/>
      <name val="Arial"/>
      <family val="0"/>
      <charset val="1"/>
    </font>
    <font>
      <sz val="9"/>
      <color rgb="FF555555"/>
      <name val="Arial"/>
      <family val="0"/>
      <charset val="1"/>
    </font>
    <font>
      <b val="true"/>
      <sz val="10"/>
      <name val="Arial"/>
      <family val="0"/>
      <charset val="1"/>
    </font>
    <font>
      <sz val="10"/>
      <name val="Arial"/>
      <family val="2"/>
    </font>
  </fonts>
  <fills count="4">
    <fill>
      <patternFill patternType="none"/>
    </fill>
    <fill>
      <patternFill patternType="gray125"/>
    </fill>
    <fill>
      <patternFill patternType="solid">
        <fgColor rgb="FFEAF1FB"/>
        <bgColor rgb="FFFFFFFF"/>
      </patternFill>
    </fill>
    <fill>
      <patternFill patternType="solid">
        <fgColor rgb="FF1B2A20"/>
        <bgColor rgb="FF333333"/>
      </patternFill>
    </fill>
  </fills>
  <borders count="3">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thin">
        <color rgb="FF333333"/>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false" applyProtection="false">
      <alignment horizontal="general" vertical="bottom" textRotation="0" wrapText="false" indent="0" shrinkToFit="false"/>
      <protection locked="true" hidden="false"/>
    </xf>
    <xf numFmtId="165" fontId="8" fillId="2"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9" fillId="3" borderId="1"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6" fontId="8" fillId="2"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4" fontId="10" fillId="2" borderId="1" xfId="0" applyFont="true" applyBorder="true" applyAlignment="false" applyProtection="false">
      <alignment horizontal="general" vertical="bottom" textRotation="0" wrapText="false" indent="0" shrinkToFit="false"/>
      <protection locked="true" hidden="false"/>
    </xf>
    <xf numFmtId="167" fontId="8" fillId="2" borderId="1" xfId="0" applyFont="true" applyBorder="true" applyAlignment="false" applyProtection="false">
      <alignment horizontal="general" vertical="bottom" textRotation="0" wrapText="false" indent="0" shrinkToFit="false"/>
      <protection locked="true" hidden="false"/>
    </xf>
    <xf numFmtId="167" fontId="6" fillId="0" borderId="1" xfId="0" applyFont="true" applyBorder="true" applyAlignment="false" applyProtection="false">
      <alignment horizontal="general" vertical="bottom" textRotation="0" wrapText="false" indent="0" shrinkToFit="false"/>
      <protection locked="true" hidden="false"/>
    </xf>
    <xf numFmtId="168" fontId="8" fillId="2" borderId="1" xfId="0" applyFont="true" applyBorder="true" applyAlignment="false" applyProtection="false">
      <alignment horizontal="general" vertical="bottom" textRotation="0" wrapText="false" indent="0" shrinkToFit="false"/>
      <protection locked="true" hidden="false"/>
    </xf>
    <xf numFmtId="168" fontId="6"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7" fontId="11" fillId="0" borderId="1" xfId="0" applyFont="true" applyBorder="true" applyAlignment="false" applyProtection="false">
      <alignment horizontal="general" vertical="bottom" textRotation="0" wrapText="false" indent="0" shrinkToFit="false"/>
      <protection locked="true" hidden="false"/>
    </xf>
    <xf numFmtId="166" fontId="11"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9" fontId="11" fillId="0" borderId="1" xfId="0" applyFont="true" applyBorder="true" applyAlignment="false" applyProtection="false">
      <alignment horizontal="general" vertical="bottom" textRotation="0" wrapText="false" indent="0" shrinkToFit="false"/>
      <protection locked="true" hidden="false"/>
    </xf>
    <xf numFmtId="170" fontId="11" fillId="0" borderId="1" xfId="0" applyFont="true" applyBorder="true" applyAlignment="false" applyProtection="false">
      <alignment horizontal="general" vertical="bottom" textRotation="0" wrapText="false" indent="0" shrinkToFit="false"/>
      <protection locked="true" hidden="false"/>
    </xf>
    <xf numFmtId="171" fontId="8" fillId="2" borderId="1" xfId="0" applyFont="true" applyBorder="true" applyAlignment="false" applyProtection="false">
      <alignment horizontal="general" vertical="bottom" textRotation="0" wrapText="false" indent="0" shrinkToFit="false"/>
      <protection locked="true" hidden="false"/>
    </xf>
    <xf numFmtId="169" fontId="8" fillId="2" borderId="1" xfId="0" applyFont="true" applyBorder="true" applyAlignment="false" applyProtection="false">
      <alignment horizontal="general" vertical="bottom" textRotation="0" wrapText="false" indent="0" shrinkToFit="false"/>
      <protection locked="true" hidden="false"/>
    </xf>
    <xf numFmtId="170" fontId="8" fillId="2" borderId="1" xfId="0" applyFont="true" applyBorder="tru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6" fontId="11"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72" fontId="8" fillId="2" borderId="1" xfId="0" applyFont="true" applyBorder="true" applyAlignment="false" applyProtection="false">
      <alignment horizontal="general" vertical="bottom" textRotation="0" wrapText="false" indent="0" shrinkToFit="false"/>
      <protection locked="true" hidden="false"/>
    </xf>
    <xf numFmtId="172" fontId="11" fillId="0" borderId="0" xfId="0" applyFont="true" applyBorder="false" applyAlignment="false" applyProtection="false">
      <alignment horizontal="general" vertical="bottom" textRotation="0" wrapText="false" indent="0" shrinkToFit="false"/>
      <protection locked="true" hidden="false"/>
    </xf>
    <xf numFmtId="170" fontId="11" fillId="0" borderId="0" xfId="0" applyFont="true" applyBorder="false" applyAlignment="false" applyProtection="false">
      <alignment horizontal="general" vertical="bottom" textRotation="0" wrapText="false" indent="0" shrinkToFit="false"/>
      <protection locked="true" hidden="false"/>
    </xf>
    <xf numFmtId="169" fontId="11" fillId="0" borderId="0" xfId="0" applyFont="true" applyBorder="false" applyAlignment="false" applyProtection="false">
      <alignment horizontal="general" vertical="bottom" textRotation="0" wrapText="false" indent="0" shrinkToFit="false"/>
      <protection locked="true" hidden="false"/>
    </xf>
    <xf numFmtId="166" fontId="11" fillId="0" borderId="2" xfId="0" applyFont="true" applyBorder="true" applyAlignment="false" applyProtection="false">
      <alignment horizontal="general" vertical="bottom" textRotation="0" wrapText="false" indent="0" shrinkToFit="false"/>
      <protection locked="true" hidden="false"/>
    </xf>
    <xf numFmtId="167" fontId="11"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8D7D7"/>
        </patternFill>
      </fill>
    </dxf>
    <dxf>
      <fill>
        <patternFill>
          <bgColor rgb="FFFDF2C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FDF2CE"/>
      <rgbColor rgb="FFEAF1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8D7D7"/>
      <rgbColor rgb="FF3366FF"/>
      <rgbColor rgb="FF33CCCC"/>
      <rgbColor rgb="FF99CC00"/>
      <rgbColor rgb="FFFFCC00"/>
      <rgbColor rgb="FFFF9900"/>
      <rgbColor rgb="FFFF6600"/>
      <rgbColor rgb="FF555555"/>
      <rgbColor rgb="FF969696"/>
      <rgbColor rgb="FF003366"/>
      <rgbColor rgb="FF339966"/>
      <rgbColor rgb="FF003300"/>
      <rgbColor rgb="FF1B2A2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2"/>
  </cols>
  <sheetData>
    <row r="1" customFormat="false" ht="17.35" hidden="false" customHeight="false" outlineLevel="0" collapsed="false">
      <c r="A1" s="1" t="s">
        <v>0</v>
      </c>
    </row>
    <row r="2" customFormat="false" ht="15" hidden="false" customHeight="false" outlineLevel="0" collapsed="false">
      <c r="A2" s="2" t="s">
        <v>1</v>
      </c>
    </row>
    <row r="5" customFormat="false" ht="15" hidden="false" customHeight="false" outlineLevel="0" collapsed="false">
      <c r="A5" s="3" t="s">
        <v>2</v>
      </c>
    </row>
    <row r="7" customFormat="false" ht="15" hidden="false" customHeight="false" outlineLevel="0" collapsed="false">
      <c r="A7" s="4" t="s">
        <v>3</v>
      </c>
    </row>
    <row r="8" customFormat="false" ht="15" hidden="false" customHeight="false" outlineLevel="0" collapsed="false">
      <c r="A8" s="3" t="s">
        <v>4</v>
      </c>
    </row>
    <row r="9" customFormat="false" ht="23.85" hidden="false" customHeight="false" outlineLevel="0" collapsed="false">
      <c r="A9" s="3" t="s">
        <v>5</v>
      </c>
    </row>
    <row r="10" customFormat="false" ht="23.85" hidden="false" customHeight="false" outlineLevel="0" collapsed="false">
      <c r="A10" s="3" t="s">
        <v>6</v>
      </c>
    </row>
    <row r="11" customFormat="false" ht="23.85" hidden="false" customHeight="false" outlineLevel="0" collapsed="false">
      <c r="A11" s="3" t="s">
        <v>7</v>
      </c>
    </row>
    <row r="12" customFormat="false" ht="23.85" hidden="false" customHeight="false" outlineLevel="0" collapsed="false">
      <c r="A12" s="3" t="s">
        <v>8</v>
      </c>
    </row>
    <row r="14" customFormat="false" ht="23.85" hidden="false" customHeight="false" outlineLevel="0" collapsed="false">
      <c r="A14" s="3" t="s">
        <v>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5" min="2" style="0" width="16"/>
    <col collapsed="false" customWidth="true" hidden="false" outlineLevel="0" max="6" min="6" style="0" width="44"/>
  </cols>
  <sheetData>
    <row r="1" customFormat="false" ht="17.35" hidden="false" customHeight="false" outlineLevel="0" collapsed="false">
      <c r="A1" s="1" t="s">
        <v>10</v>
      </c>
    </row>
    <row r="3" customFormat="false" ht="15" hidden="false" customHeight="false" outlineLevel="0" collapsed="false">
      <c r="A3" s="5" t="s">
        <v>11</v>
      </c>
      <c r="C3" s="6"/>
    </row>
    <row r="4" customFormat="false" ht="15" hidden="false" customHeight="false" outlineLevel="0" collapsed="false">
      <c r="A4" s="5" t="s">
        <v>12</v>
      </c>
      <c r="C4" s="7"/>
    </row>
    <row r="5" customFormat="false" ht="15" hidden="false" customHeight="false" outlineLevel="0" collapsed="false">
      <c r="A5" s="5" t="s">
        <v>13</v>
      </c>
      <c r="C5" s="6"/>
    </row>
    <row r="7" customFormat="false" ht="15" hidden="false" customHeight="false" outlineLevel="0" collapsed="false">
      <c r="A7" s="8" t="s">
        <v>14</v>
      </c>
    </row>
    <row r="8" customFormat="false" ht="15" hidden="false" customHeight="false" outlineLevel="0" collapsed="false">
      <c r="A8" s="9" t="s">
        <v>15</v>
      </c>
      <c r="B8" s="9" t="s">
        <v>16</v>
      </c>
      <c r="C8" s="9" t="s">
        <v>17</v>
      </c>
      <c r="D8" s="9" t="s">
        <v>18</v>
      </c>
      <c r="E8" s="9"/>
      <c r="F8" s="9" t="s">
        <v>19</v>
      </c>
    </row>
    <row r="9" customFormat="false" ht="15" hidden="false" customHeight="false" outlineLevel="0" collapsed="false">
      <c r="A9" s="10" t="s">
        <v>20</v>
      </c>
      <c r="B9" s="11"/>
      <c r="C9" s="11"/>
      <c r="D9" s="12" t="str">
        <f aca="false">IF(OR(B9="",C9=""),"",B9-C9)</f>
        <v/>
      </c>
      <c r="F9" s="13" t="s">
        <v>21</v>
      </c>
    </row>
    <row r="10" customFormat="false" ht="15" hidden="false" customHeight="false" outlineLevel="0" collapsed="false">
      <c r="A10" s="10" t="s">
        <v>22</v>
      </c>
      <c r="B10" s="11"/>
      <c r="C10" s="11"/>
      <c r="D10" s="12" t="str">
        <f aca="false">IF(OR(B10="",C10=""),"",B10-C10)</f>
        <v/>
      </c>
      <c r="F10" s="6"/>
    </row>
    <row r="11" customFormat="false" ht="15" hidden="false" customHeight="false" outlineLevel="0" collapsed="false">
      <c r="A11" s="10" t="s">
        <v>23</v>
      </c>
      <c r="B11" s="11"/>
      <c r="C11" s="11"/>
      <c r="D11" s="12" t="str">
        <f aca="false">IF(OR(B11="",C11=""),"",B11-C11)</f>
        <v/>
      </c>
      <c r="F11" s="6"/>
    </row>
    <row r="12" customFormat="false" ht="15" hidden="false" customHeight="false" outlineLevel="0" collapsed="false">
      <c r="A12" s="10" t="s">
        <v>24</v>
      </c>
      <c r="B12" s="14"/>
      <c r="C12" s="14"/>
      <c r="D12" s="15" t="str">
        <f aca="false">IF(OR(B12="",C12=""),"",B12-C12)</f>
        <v/>
      </c>
      <c r="F12" s="6"/>
    </row>
    <row r="13" customFormat="false" ht="15" hidden="false" customHeight="false" outlineLevel="0" collapsed="false">
      <c r="A13" s="10" t="s">
        <v>25</v>
      </c>
      <c r="B13" s="14"/>
      <c r="C13" s="14"/>
      <c r="D13" s="15" t="str">
        <f aca="false">IF(OR(B13="",C13=""),"",B13-C13)</f>
        <v/>
      </c>
      <c r="F13" s="6"/>
    </row>
    <row r="14" customFormat="false" ht="15" hidden="false" customHeight="false" outlineLevel="0" collapsed="false">
      <c r="A14" s="10" t="s">
        <v>26</v>
      </c>
      <c r="B14" s="16"/>
      <c r="C14" s="16"/>
      <c r="D14" s="17" t="str">
        <f aca="false">IF(OR(B14="",C14=""),"",B14-C14)</f>
        <v/>
      </c>
      <c r="F14" s="6"/>
    </row>
    <row r="15" customFormat="false" ht="15" hidden="false" customHeight="false" outlineLevel="0" collapsed="false">
      <c r="A15" s="10" t="s">
        <v>27</v>
      </c>
      <c r="B15" s="16"/>
      <c r="C15" s="16"/>
      <c r="D15" s="17" t="str">
        <f aca="false">IF(OR(B15="",C15=""),"",B15-C15)</f>
        <v/>
      </c>
      <c r="F15" s="6"/>
    </row>
    <row r="16" customFormat="false" ht="15" hidden="false" customHeight="false" outlineLevel="0" collapsed="false">
      <c r="A16" s="10" t="s">
        <v>28</v>
      </c>
      <c r="B16" s="11"/>
    </row>
    <row r="17" customFormat="false" ht="15" hidden="false" customHeight="false" outlineLevel="0" collapsed="false">
      <c r="A17" s="10" t="s">
        <v>29</v>
      </c>
      <c r="B17" s="11"/>
    </row>
    <row r="18" customFormat="false" ht="15" hidden="false" customHeight="false" outlineLevel="0" collapsed="false">
      <c r="A18" s="18" t="s">
        <v>30</v>
      </c>
      <c r="B18" s="19" t="str">
        <f aca="false">IFERROR(B17/B16,"")</f>
        <v/>
      </c>
    </row>
    <row r="20" customFormat="false" ht="15" hidden="false" customHeight="false" outlineLevel="0" collapsed="false">
      <c r="A20" s="8" t="s">
        <v>31</v>
      </c>
    </row>
    <row r="21" customFormat="false" ht="15" hidden="false" customHeight="false" outlineLevel="0" collapsed="false">
      <c r="A21" s="9" t="s">
        <v>15</v>
      </c>
      <c r="B21" s="9" t="s">
        <v>32</v>
      </c>
      <c r="C21" s="9"/>
      <c r="D21" s="9" t="s">
        <v>33</v>
      </c>
    </row>
    <row r="22" customFormat="false" ht="15" hidden="false" customHeight="false" outlineLevel="0" collapsed="false">
      <c r="A22" s="10" t="s">
        <v>34</v>
      </c>
      <c r="B22" s="20" t="n">
        <f aca="false">'2. Arrears'!D28</f>
        <v>0</v>
      </c>
      <c r="D22" s="21"/>
    </row>
    <row r="23" customFormat="false" ht="15" hidden="false" customHeight="false" outlineLevel="0" collapsed="false">
      <c r="A23" s="10" t="s">
        <v>35</v>
      </c>
      <c r="B23" s="22" t="n">
        <f aca="false">COUNTIF('2. Arrears'!D8:D27,"&gt;0")</f>
        <v>0</v>
      </c>
      <c r="D23" s="21"/>
    </row>
    <row r="24" customFormat="false" ht="15" hidden="false" customHeight="false" outlineLevel="0" collapsed="false">
      <c r="A24" s="10" t="s">
        <v>36</v>
      </c>
      <c r="B24" s="20" t="n">
        <f aca="false">SUMIF('2. Arrears'!E8:E27,"&gt;60",'2. Arrears'!D8:D27)</f>
        <v>0</v>
      </c>
      <c r="D24" s="21"/>
    </row>
    <row r="25" customFormat="false" ht="15" hidden="false" customHeight="false" outlineLevel="0" collapsed="false">
      <c r="A25" s="10" t="s">
        <v>37</v>
      </c>
      <c r="B25" s="22" t="n">
        <f aca="false">COUNTIF('2. Arrears'!H8:H27,"Yes")</f>
        <v>0</v>
      </c>
      <c r="D25" s="21" t="s">
        <v>38</v>
      </c>
    </row>
    <row r="27" customFormat="false" ht="15" hidden="false" customHeight="false" outlineLevel="0" collapsed="false">
      <c r="A27" s="8" t="s">
        <v>39</v>
      </c>
    </row>
    <row r="28" customFormat="false" ht="15" hidden="false" customHeight="false" outlineLevel="0" collapsed="false">
      <c r="A28" s="9" t="s">
        <v>15</v>
      </c>
      <c r="B28" s="9" t="s">
        <v>32</v>
      </c>
      <c r="C28" s="9"/>
      <c r="D28" s="9" t="s">
        <v>33</v>
      </c>
    </row>
    <row r="29" customFormat="false" ht="15" hidden="false" customHeight="false" outlineLevel="0" collapsed="false">
      <c r="A29" s="10" t="s">
        <v>40</v>
      </c>
      <c r="B29" s="22" t="n">
        <f aca="false">COUNTA('3. Leasing'!A8:A17)</f>
        <v>0</v>
      </c>
      <c r="D29" s="21"/>
    </row>
    <row r="30" customFormat="false" ht="15" hidden="false" customHeight="false" outlineLevel="0" collapsed="false">
      <c r="A30" s="10" t="s">
        <v>41</v>
      </c>
      <c r="B30" s="20" t="n">
        <f aca="false">SUM('3. Leasing'!C8:C17)</f>
        <v>0</v>
      </c>
      <c r="D30" s="21"/>
    </row>
    <row r="31" customFormat="false" ht="15" hidden="false" customHeight="false" outlineLevel="0" collapsed="false">
      <c r="A31" s="10" t="s">
        <v>42</v>
      </c>
      <c r="B31" s="23" t="n">
        <f aca="false">IFERROR(MAX('3. Leasing'!D8:D17),"")</f>
        <v>0</v>
      </c>
      <c r="D31" s="21" t="s">
        <v>43</v>
      </c>
    </row>
    <row r="32" customFormat="false" ht="15" hidden="false" customHeight="false" outlineLevel="0" collapsed="false">
      <c r="A32" s="10" t="s">
        <v>44</v>
      </c>
      <c r="B32" s="22" t="n">
        <f aca="false">COUNTIF('3. Leasing'!G22:G31,"Live")</f>
        <v>0</v>
      </c>
      <c r="D32" s="21"/>
    </row>
    <row r="33" customFormat="false" ht="15" hidden="false" customHeight="false" outlineLevel="0" collapsed="false">
      <c r="A33" s="10" t="s">
        <v>45</v>
      </c>
      <c r="B33" s="22" t="n">
        <f aca="false">COUNTIF('3. Leasing'!G22:G31,"Rejected")</f>
        <v>0</v>
      </c>
      <c r="D33" s="21" t="s">
        <v>46</v>
      </c>
    </row>
    <row r="35" customFormat="false" ht="15" hidden="false" customHeight="false" outlineLevel="0" collapsed="false">
      <c r="A35" s="8" t="s">
        <v>47</v>
      </c>
    </row>
    <row r="36" customFormat="false" ht="15" hidden="false" customHeight="false" outlineLevel="0" collapsed="false">
      <c r="A36" s="9" t="s">
        <v>15</v>
      </c>
      <c r="B36" s="9" t="s">
        <v>32</v>
      </c>
      <c r="C36" s="9"/>
      <c r="D36" s="9" t="s">
        <v>33</v>
      </c>
    </row>
    <row r="37" customFormat="false" ht="15" hidden="false" customHeight="false" outlineLevel="0" collapsed="false">
      <c r="A37" s="10" t="s">
        <v>48</v>
      </c>
      <c r="B37" s="20" t="n">
        <f aca="false">'4. Costs and Capital'!C20</f>
        <v>0</v>
      </c>
      <c r="D37" s="21"/>
    </row>
    <row r="38" customFormat="false" ht="15" hidden="false" customHeight="false" outlineLevel="0" collapsed="false">
      <c r="A38" s="10" t="s">
        <v>49</v>
      </c>
      <c r="B38" s="20" t="n">
        <f aca="false">'4. Costs and Capital'!B20</f>
        <v>0</v>
      </c>
      <c r="D38" s="21"/>
    </row>
    <row r="39" customFormat="false" ht="15" hidden="false" customHeight="false" outlineLevel="0" collapsed="false">
      <c r="A39" s="10" t="s">
        <v>50</v>
      </c>
      <c r="B39" s="20" t="n">
        <f aca="false">IFERROR(B37-B38,"")</f>
        <v>0</v>
      </c>
      <c r="D39" s="21"/>
    </row>
    <row r="40" customFormat="false" ht="15" hidden="false" customHeight="false" outlineLevel="0" collapsed="false">
      <c r="A40" s="10" t="s">
        <v>51</v>
      </c>
      <c r="B40" s="19" t="str">
        <f aca="false">'4. Costs and Capital'!C24</f>
        <v/>
      </c>
      <c r="D40" s="21" t="s">
        <v>52</v>
      </c>
    </row>
    <row r="41" customFormat="false" ht="15" hidden="false" customHeight="false" outlineLevel="0" collapsed="false">
      <c r="A41" s="10" t="s">
        <v>53</v>
      </c>
      <c r="B41" s="20" t="str">
        <f aca="false">'4. Costs and Capital'!D25</f>
        <v/>
      </c>
      <c r="D41" s="21"/>
    </row>
    <row r="42" customFormat="false" ht="15" hidden="false" customHeight="false" outlineLevel="0" collapsed="false">
      <c r="A42" s="10" t="s">
        <v>54</v>
      </c>
      <c r="B42" s="20" t="n">
        <f aca="false">'4. Costs and Capital'!B40</f>
        <v>0</v>
      </c>
      <c r="D42" s="21"/>
    </row>
    <row r="43" customFormat="false" ht="15" hidden="false" customHeight="false" outlineLevel="0" collapsed="false">
      <c r="A43" s="10" t="s">
        <v>55</v>
      </c>
      <c r="B43" s="20" t="n">
        <f aca="false">'4. Costs and Capital'!E40</f>
        <v>0</v>
      </c>
      <c r="D43" s="21"/>
    </row>
    <row r="44" customFormat="false" ht="15" hidden="false" customHeight="false" outlineLevel="0" collapsed="false">
      <c r="A44" s="10" t="s">
        <v>56</v>
      </c>
      <c r="B44" s="20" t="n">
        <f aca="false">IFERROR(B43-B42,"")</f>
        <v>0</v>
      </c>
      <c r="D44" s="21"/>
    </row>
    <row r="45" customFormat="false" ht="15" hidden="false" customHeight="false" outlineLevel="0" collapsed="false">
      <c r="A45" s="10" t="s">
        <v>57</v>
      </c>
      <c r="B45" s="20" t="n">
        <f aca="false">'4. Costs and Capital'!F40</f>
        <v>0</v>
      </c>
      <c r="D45" s="21" t="s">
        <v>58</v>
      </c>
    </row>
    <row r="47" customFormat="false" ht="15" hidden="false" customHeight="false" outlineLevel="0" collapsed="false">
      <c r="A47" s="8" t="s">
        <v>59</v>
      </c>
    </row>
    <row r="48" customFormat="false" ht="15" hidden="false" customHeight="false" outlineLevel="0" collapsed="false">
      <c r="A48" s="9" t="s">
        <v>15</v>
      </c>
      <c r="B48" s="9" t="s">
        <v>32</v>
      </c>
      <c r="C48" s="9"/>
      <c r="D48" s="9" t="s">
        <v>33</v>
      </c>
    </row>
    <row r="49" customFormat="false" ht="15" hidden="false" customHeight="false" outlineLevel="0" collapsed="false">
      <c r="A49" s="10" t="s">
        <v>60</v>
      </c>
      <c r="B49" s="22" t="n">
        <f aca="false">COUNTIF('5. Compliance'!F8:F27,"OVERDUE")</f>
        <v>0</v>
      </c>
      <c r="D49" s="21"/>
    </row>
    <row r="50" customFormat="false" ht="15" hidden="false" customHeight="false" outlineLevel="0" collapsed="false">
      <c r="A50" s="10" t="s">
        <v>61</v>
      </c>
      <c r="B50" s="22" t="n">
        <f aca="false">COUNTIF('5. Compliance'!F8:F27,"Within 90 days")</f>
        <v>0</v>
      </c>
      <c r="D50" s="21"/>
    </row>
    <row r="51" customFormat="false" ht="15" hidden="false" customHeight="false" outlineLevel="0" collapsed="false">
      <c r="A51" s="10" t="s">
        <v>62</v>
      </c>
      <c r="B51" s="18" t="str">
        <f aca="false">IF('1. Dashboard'!B49&gt;0,"ACTION REQUIRED","Clear")</f>
        <v>Clear</v>
      </c>
      <c r="D51" s="21"/>
    </row>
    <row r="53" customFormat="false" ht="15" hidden="false" customHeight="false" outlineLevel="0" collapsed="false">
      <c r="A53" s="8" t="s">
        <v>63</v>
      </c>
    </row>
    <row r="54" customFormat="false" ht="15" hidden="false" customHeight="false" outlineLevel="0" collapsed="false">
      <c r="A54" s="9" t="s">
        <v>64</v>
      </c>
      <c r="B54" s="9" t="s">
        <v>65</v>
      </c>
      <c r="C54" s="9" t="s">
        <v>66</v>
      </c>
      <c r="D54" s="9" t="s">
        <v>67</v>
      </c>
    </row>
    <row r="55" customFormat="false" ht="15" hidden="false" customHeight="false" outlineLevel="0" collapsed="false">
      <c r="A55" s="6"/>
      <c r="B55" s="24"/>
      <c r="C55" s="6"/>
      <c r="D55" s="6"/>
    </row>
    <row r="56" customFormat="false" ht="15" hidden="false" customHeight="false" outlineLevel="0" collapsed="false">
      <c r="A56" s="6"/>
      <c r="B56" s="24"/>
      <c r="C56" s="6"/>
      <c r="D56" s="6"/>
    </row>
    <row r="57" customFormat="false" ht="15" hidden="false" customHeight="false" outlineLevel="0" collapsed="false">
      <c r="A57" s="6"/>
      <c r="B57" s="24"/>
      <c r="C57" s="6"/>
      <c r="D57" s="6"/>
    </row>
    <row r="58" customFormat="false" ht="15" hidden="false" customHeight="false" outlineLevel="0" collapsed="false">
      <c r="A58" s="6"/>
      <c r="B58" s="24"/>
      <c r="C58" s="6"/>
      <c r="D58" s="6"/>
    </row>
    <row r="59" customFormat="false" ht="15" hidden="false" customHeight="false" outlineLevel="0" collapsed="false">
      <c r="A59" s="6"/>
      <c r="B59" s="24"/>
      <c r="C59" s="6"/>
      <c r="D59" s="6"/>
    </row>
    <row r="61" customFormat="false" ht="15" hidden="false" customHeight="false" outlineLevel="0" collapsed="false">
      <c r="A61" s="8" t="s">
        <v>68</v>
      </c>
    </row>
    <row r="62" customFormat="false" ht="15" hidden="false" customHeight="false" outlineLevel="0" collapsed="false">
      <c r="A62" s="6"/>
      <c r="B62" s="6"/>
      <c r="C62" s="6"/>
      <c r="D62" s="6"/>
      <c r="E62" s="6"/>
      <c r="F62" s="6"/>
    </row>
    <row r="63" customFormat="false" ht="15" hidden="false" customHeight="false" outlineLevel="0" collapsed="false">
      <c r="A63" s="6"/>
      <c r="B63" s="6"/>
      <c r="C63" s="6"/>
      <c r="D63" s="6"/>
      <c r="E63" s="6"/>
      <c r="F63" s="6"/>
    </row>
    <row r="64" customFormat="false" ht="15" hidden="false" customHeight="false" outlineLevel="0" collapsed="false">
      <c r="A64" s="6"/>
      <c r="B64" s="6"/>
      <c r="C64" s="6"/>
      <c r="D64" s="6"/>
      <c r="E64" s="6"/>
      <c r="F64" s="6"/>
    </row>
  </sheetData>
  <mergeCells count="3">
    <mergeCell ref="A62:F62"/>
    <mergeCell ref="A63:F63"/>
    <mergeCell ref="A64:F6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6" min="2" style="0" width="14"/>
    <col collapsed="false" customWidth="true" hidden="false" outlineLevel="0" max="7" min="7" style="0" width="34"/>
    <col collapsed="false" customWidth="true" hidden="false" outlineLevel="0" max="8" min="8" style="0" width="16"/>
  </cols>
  <sheetData>
    <row r="1" customFormat="false" ht="17.35" hidden="false" customHeight="false" outlineLevel="0" collapsed="false">
      <c r="A1" s="1" t="s">
        <v>69</v>
      </c>
    </row>
    <row r="2" customFormat="false" ht="15" hidden="false" customHeight="false" outlineLevel="0" collapsed="false">
      <c r="A2" s="2" t="s">
        <v>70</v>
      </c>
    </row>
    <row r="4" customFormat="false" ht="15" hidden="false" customHeight="false" outlineLevel="0" collapsed="false">
      <c r="A4" s="5" t="s">
        <v>71</v>
      </c>
      <c r="C4" s="24"/>
    </row>
    <row r="7" customFormat="false" ht="35.05" hidden="false" customHeight="false" outlineLevel="0" collapsed="false">
      <c r="A7" s="9" t="s">
        <v>72</v>
      </c>
      <c r="B7" s="9" t="s">
        <v>73</v>
      </c>
      <c r="C7" s="9" t="s">
        <v>74</v>
      </c>
      <c r="D7" s="9" t="s">
        <v>75</v>
      </c>
      <c r="E7" s="9" t="s">
        <v>76</v>
      </c>
      <c r="F7" s="9" t="s">
        <v>77</v>
      </c>
      <c r="G7" s="9" t="s">
        <v>78</v>
      </c>
      <c r="H7" s="9" t="s">
        <v>79</v>
      </c>
    </row>
    <row r="8" customFormat="false" ht="15" hidden="false" customHeight="false" outlineLevel="0" collapsed="false">
      <c r="A8" s="6"/>
      <c r="B8" s="14"/>
      <c r="C8" s="11"/>
      <c r="D8" s="11"/>
      <c r="E8" s="25"/>
      <c r="F8" s="26"/>
      <c r="G8" s="6"/>
      <c r="H8" s="27"/>
    </row>
    <row r="9" customFormat="false" ht="15" hidden="false" customHeight="false" outlineLevel="0" collapsed="false">
      <c r="A9" s="6"/>
      <c r="B9" s="14"/>
      <c r="C9" s="11"/>
      <c r="D9" s="11"/>
      <c r="E9" s="25"/>
      <c r="F9" s="26"/>
      <c r="G9" s="6"/>
      <c r="H9" s="27"/>
    </row>
    <row r="10" customFormat="false" ht="15" hidden="false" customHeight="false" outlineLevel="0" collapsed="false">
      <c r="A10" s="6"/>
      <c r="B10" s="14"/>
      <c r="C10" s="11"/>
      <c r="D10" s="11"/>
      <c r="E10" s="25"/>
      <c r="F10" s="26"/>
      <c r="G10" s="6"/>
      <c r="H10" s="27"/>
    </row>
    <row r="11" customFormat="false" ht="15" hidden="false" customHeight="false" outlineLevel="0" collapsed="false">
      <c r="A11" s="6"/>
      <c r="B11" s="14"/>
      <c r="C11" s="11"/>
      <c r="D11" s="11"/>
      <c r="E11" s="25"/>
      <c r="F11" s="26"/>
      <c r="G11" s="6"/>
      <c r="H11" s="27"/>
    </row>
    <row r="12" customFormat="false" ht="15" hidden="false" customHeight="false" outlineLevel="0" collapsed="false">
      <c r="A12" s="6"/>
      <c r="B12" s="14"/>
      <c r="C12" s="11"/>
      <c r="D12" s="11"/>
      <c r="E12" s="25"/>
      <c r="F12" s="26"/>
      <c r="G12" s="6"/>
      <c r="H12" s="27"/>
    </row>
    <row r="13" customFormat="false" ht="15" hidden="false" customHeight="false" outlineLevel="0" collapsed="false">
      <c r="A13" s="6"/>
      <c r="B13" s="14"/>
      <c r="C13" s="11"/>
      <c r="D13" s="11"/>
      <c r="E13" s="25"/>
      <c r="F13" s="26"/>
      <c r="G13" s="6"/>
      <c r="H13" s="27"/>
    </row>
    <row r="14" customFormat="false" ht="15" hidden="false" customHeight="false" outlineLevel="0" collapsed="false">
      <c r="A14" s="6"/>
      <c r="B14" s="14"/>
      <c r="C14" s="11"/>
      <c r="D14" s="11"/>
      <c r="E14" s="25"/>
      <c r="F14" s="26"/>
      <c r="G14" s="6"/>
      <c r="H14" s="27"/>
    </row>
    <row r="15" customFormat="false" ht="15" hidden="false" customHeight="false" outlineLevel="0" collapsed="false">
      <c r="A15" s="6"/>
      <c r="B15" s="14"/>
      <c r="C15" s="11"/>
      <c r="D15" s="11"/>
      <c r="E15" s="25"/>
      <c r="F15" s="26"/>
      <c r="G15" s="6"/>
      <c r="H15" s="27"/>
    </row>
    <row r="16" customFormat="false" ht="15" hidden="false" customHeight="false" outlineLevel="0" collapsed="false">
      <c r="A16" s="6"/>
      <c r="B16" s="14"/>
      <c r="C16" s="11"/>
      <c r="D16" s="11"/>
      <c r="E16" s="25"/>
      <c r="F16" s="26"/>
      <c r="G16" s="6"/>
      <c r="H16" s="27"/>
    </row>
    <row r="17" customFormat="false" ht="15" hidden="false" customHeight="false" outlineLevel="0" collapsed="false">
      <c r="A17" s="6"/>
      <c r="B17" s="14"/>
      <c r="C17" s="11"/>
      <c r="D17" s="11"/>
      <c r="E17" s="25"/>
      <c r="F17" s="26"/>
      <c r="G17" s="6"/>
      <c r="H17" s="27"/>
    </row>
    <row r="18" customFormat="false" ht="15" hidden="false" customHeight="false" outlineLevel="0" collapsed="false">
      <c r="A18" s="6"/>
      <c r="B18" s="14"/>
      <c r="C18" s="11"/>
      <c r="D18" s="11"/>
      <c r="E18" s="25"/>
      <c r="F18" s="26"/>
      <c r="G18" s="6"/>
      <c r="H18" s="27"/>
    </row>
    <row r="19" customFormat="false" ht="15" hidden="false" customHeight="false" outlineLevel="0" collapsed="false">
      <c r="A19" s="6"/>
      <c r="B19" s="14"/>
      <c r="C19" s="11"/>
      <c r="D19" s="11"/>
      <c r="E19" s="25"/>
      <c r="F19" s="26"/>
      <c r="G19" s="6"/>
      <c r="H19" s="27"/>
    </row>
    <row r="20" customFormat="false" ht="15" hidden="false" customHeight="false" outlineLevel="0" collapsed="false">
      <c r="A20" s="6"/>
      <c r="B20" s="14"/>
      <c r="C20" s="11"/>
      <c r="D20" s="11"/>
      <c r="E20" s="25"/>
      <c r="F20" s="26"/>
      <c r="G20" s="6"/>
      <c r="H20" s="27"/>
    </row>
    <row r="21" customFormat="false" ht="15" hidden="false" customHeight="false" outlineLevel="0" collapsed="false">
      <c r="A21" s="6"/>
      <c r="B21" s="14"/>
      <c r="C21" s="11"/>
      <c r="D21" s="11"/>
      <c r="E21" s="25"/>
      <c r="F21" s="26"/>
      <c r="G21" s="6"/>
      <c r="H21" s="27"/>
    </row>
    <row r="22" customFormat="false" ht="15" hidden="false" customHeight="false" outlineLevel="0" collapsed="false">
      <c r="A22" s="6"/>
      <c r="B22" s="14"/>
      <c r="C22" s="11"/>
      <c r="D22" s="11"/>
      <c r="E22" s="25"/>
      <c r="F22" s="26"/>
      <c r="G22" s="6"/>
      <c r="H22" s="27"/>
    </row>
    <row r="23" customFormat="false" ht="15" hidden="false" customHeight="false" outlineLevel="0" collapsed="false">
      <c r="A23" s="6"/>
      <c r="B23" s="14"/>
      <c r="C23" s="11"/>
      <c r="D23" s="11"/>
      <c r="E23" s="25"/>
      <c r="F23" s="26"/>
      <c r="G23" s="6"/>
      <c r="H23" s="27"/>
    </row>
    <row r="24" customFormat="false" ht="15" hidden="false" customHeight="false" outlineLevel="0" collapsed="false">
      <c r="A24" s="6"/>
      <c r="B24" s="14"/>
      <c r="C24" s="11"/>
      <c r="D24" s="11"/>
      <c r="E24" s="25"/>
      <c r="F24" s="26"/>
      <c r="G24" s="6"/>
      <c r="H24" s="27"/>
    </row>
    <row r="25" customFormat="false" ht="15" hidden="false" customHeight="false" outlineLevel="0" collapsed="false">
      <c r="A25" s="6"/>
      <c r="B25" s="14"/>
      <c r="C25" s="11"/>
      <c r="D25" s="11"/>
      <c r="E25" s="25"/>
      <c r="F25" s="26"/>
      <c r="G25" s="6"/>
      <c r="H25" s="27"/>
    </row>
    <row r="26" customFormat="false" ht="15" hidden="false" customHeight="false" outlineLevel="0" collapsed="false">
      <c r="A26" s="6"/>
      <c r="B26" s="14"/>
      <c r="C26" s="11"/>
      <c r="D26" s="11"/>
      <c r="E26" s="25"/>
      <c r="F26" s="26"/>
      <c r="G26" s="6"/>
      <c r="H26" s="27"/>
    </row>
    <row r="27" customFormat="false" ht="15" hidden="false" customHeight="false" outlineLevel="0" collapsed="false">
      <c r="A27" s="6"/>
      <c r="B27" s="14"/>
      <c r="C27" s="11"/>
      <c r="D27" s="11"/>
      <c r="E27" s="25"/>
      <c r="F27" s="26"/>
      <c r="G27" s="6"/>
      <c r="H27" s="27"/>
    </row>
    <row r="28" customFormat="false" ht="15" hidden="false" customHeight="false" outlineLevel="0" collapsed="false">
      <c r="A28" s="28" t="s">
        <v>80</v>
      </c>
      <c r="C28" s="29" t="n">
        <f aca="false">SUM(C8:C27)</f>
        <v>0</v>
      </c>
      <c r="D28" s="29" t="n">
        <f aca="false">SUM(D8:D27)</f>
        <v>0</v>
      </c>
    </row>
    <row r="32" customFormat="false" ht="15" hidden="false" customHeight="true" outlineLevel="0" collapsed="false">
      <c r="A32" s="30" t="s">
        <v>81</v>
      </c>
      <c r="B32" s="30"/>
      <c r="C32" s="30"/>
      <c r="D32" s="30"/>
      <c r="E32" s="30"/>
      <c r="F32" s="30"/>
      <c r="G32" s="30"/>
      <c r="H32" s="30"/>
    </row>
    <row r="33" customFormat="false" ht="15" hidden="false" customHeight="false" outlineLevel="0" collapsed="false">
      <c r="A33" s="30"/>
      <c r="B33" s="30"/>
      <c r="C33" s="30"/>
      <c r="D33" s="30"/>
      <c r="E33" s="30"/>
      <c r="F33" s="30"/>
      <c r="G33" s="30"/>
      <c r="H33" s="30"/>
    </row>
    <row r="34" customFormat="false" ht="15" hidden="false" customHeight="false" outlineLevel="0" collapsed="false">
      <c r="A34" s="30"/>
      <c r="B34" s="30"/>
      <c r="C34" s="30"/>
      <c r="D34" s="30"/>
      <c r="E34" s="30"/>
      <c r="F34" s="30"/>
      <c r="G34" s="30"/>
      <c r="H34" s="30"/>
    </row>
  </sheetData>
  <mergeCells count="1">
    <mergeCell ref="A32:H34"/>
  </mergeCells>
  <conditionalFormatting sqref="E8:E27">
    <cfRule type="cellIs" priority="2" operator="greaterThan" aboveAverage="0" equalAverage="0" bottom="0" percent="0" rank="0" text="" dxfId="0">
      <formula>60</formula>
    </cfRule>
  </conditionalFormatting>
  <conditionalFormatting sqref="H8:H27">
    <cfRule type="cellIs" priority="3" operator="equal" aboveAverage="0" equalAverage="0" bottom="0" percent="0" rank="0" text="" dxfId="1">
      <formula>"Yes"</formula>
    </cfRule>
  </conditionalFormatting>
  <dataValidations count="1">
    <dataValidation allowBlank="true" errorStyle="stop" operator="between" showDropDown="false" showErrorMessage="false" showInputMessage="false" sqref="H8:H27"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3" min="2" style="0" width="14"/>
    <col collapsed="false" customWidth="true" hidden="false" outlineLevel="0" max="6" min="4" style="0" width="16"/>
    <col collapsed="false" customWidth="true" hidden="false" outlineLevel="0" max="7" min="7" style="0" width="14"/>
    <col collapsed="false" customWidth="true" hidden="false" outlineLevel="0" max="8" min="8" style="0" width="34"/>
  </cols>
  <sheetData>
    <row r="1" customFormat="false" ht="17.35" hidden="false" customHeight="false" outlineLevel="0" collapsed="false">
      <c r="A1" s="1" t="s">
        <v>82</v>
      </c>
    </row>
    <row r="2" customFormat="false" ht="15" hidden="false" customHeight="false" outlineLevel="0" collapsed="false">
      <c r="A2" s="2" t="s">
        <v>83</v>
      </c>
    </row>
    <row r="6" customFormat="false" ht="15" hidden="false" customHeight="false" outlineLevel="0" collapsed="false">
      <c r="A6" s="8" t="s">
        <v>84</v>
      </c>
    </row>
    <row r="7" customFormat="false" ht="23.85" hidden="false" customHeight="false" outlineLevel="0" collapsed="false">
      <c r="A7" s="9" t="s">
        <v>85</v>
      </c>
      <c r="B7" s="9" t="s">
        <v>86</v>
      </c>
      <c r="C7" s="9" t="s">
        <v>87</v>
      </c>
      <c r="D7" s="9" t="s">
        <v>88</v>
      </c>
      <c r="E7" s="9" t="s">
        <v>89</v>
      </c>
      <c r="F7" s="9" t="s">
        <v>90</v>
      </c>
      <c r="G7" s="9" t="s">
        <v>91</v>
      </c>
      <c r="H7" s="9" t="s">
        <v>33</v>
      </c>
    </row>
    <row r="8" customFormat="false" ht="15" hidden="false" customHeight="false" outlineLevel="0" collapsed="false">
      <c r="A8" s="6"/>
      <c r="B8" s="31"/>
      <c r="C8" s="11"/>
      <c r="D8" s="26"/>
      <c r="E8" s="11"/>
      <c r="F8" s="26"/>
      <c r="G8" s="6"/>
      <c r="H8" s="6"/>
    </row>
    <row r="9" customFormat="false" ht="15" hidden="false" customHeight="false" outlineLevel="0" collapsed="false">
      <c r="A9" s="6"/>
      <c r="B9" s="31"/>
      <c r="C9" s="11"/>
      <c r="D9" s="26"/>
      <c r="E9" s="11"/>
      <c r="F9" s="26"/>
      <c r="G9" s="6"/>
      <c r="H9" s="6"/>
    </row>
    <row r="10" customFormat="false" ht="15" hidden="false" customHeight="false" outlineLevel="0" collapsed="false">
      <c r="A10" s="6"/>
      <c r="B10" s="31"/>
      <c r="C10" s="11"/>
      <c r="D10" s="26"/>
      <c r="E10" s="11"/>
      <c r="F10" s="26"/>
      <c r="G10" s="6"/>
      <c r="H10" s="6"/>
    </row>
    <row r="11" customFormat="false" ht="15" hidden="false" customHeight="false" outlineLevel="0" collapsed="false">
      <c r="A11" s="6"/>
      <c r="B11" s="31"/>
      <c r="C11" s="11"/>
      <c r="D11" s="26"/>
      <c r="E11" s="11"/>
      <c r="F11" s="26"/>
      <c r="G11" s="6"/>
      <c r="H11" s="6"/>
    </row>
    <row r="12" customFormat="false" ht="15" hidden="false" customHeight="false" outlineLevel="0" collapsed="false">
      <c r="A12" s="6"/>
      <c r="B12" s="31"/>
      <c r="C12" s="11"/>
      <c r="D12" s="26"/>
      <c r="E12" s="11"/>
      <c r="F12" s="26"/>
      <c r="G12" s="6"/>
      <c r="H12" s="6"/>
    </row>
    <row r="13" customFormat="false" ht="15" hidden="false" customHeight="false" outlineLevel="0" collapsed="false">
      <c r="A13" s="6"/>
      <c r="B13" s="31"/>
      <c r="C13" s="11"/>
      <c r="D13" s="26"/>
      <c r="E13" s="11"/>
      <c r="F13" s="26"/>
      <c r="G13" s="6"/>
      <c r="H13" s="6"/>
    </row>
    <row r="14" customFormat="false" ht="15" hidden="false" customHeight="false" outlineLevel="0" collapsed="false">
      <c r="A14" s="6"/>
      <c r="B14" s="31"/>
      <c r="C14" s="11"/>
      <c r="D14" s="26"/>
      <c r="E14" s="11"/>
      <c r="F14" s="26"/>
      <c r="G14" s="6"/>
      <c r="H14" s="6"/>
    </row>
    <row r="15" customFormat="false" ht="15" hidden="false" customHeight="false" outlineLevel="0" collapsed="false">
      <c r="A15" s="6"/>
      <c r="B15" s="31"/>
      <c r="C15" s="11"/>
      <c r="D15" s="26"/>
      <c r="E15" s="11"/>
      <c r="F15" s="26"/>
      <c r="G15" s="6"/>
      <c r="H15" s="6"/>
    </row>
    <row r="16" customFormat="false" ht="15" hidden="false" customHeight="false" outlineLevel="0" collapsed="false">
      <c r="A16" s="6"/>
      <c r="B16" s="31"/>
      <c r="C16" s="11"/>
      <c r="D16" s="26"/>
      <c r="E16" s="11"/>
      <c r="F16" s="26"/>
      <c r="G16" s="6"/>
      <c r="H16" s="6"/>
    </row>
    <row r="17" customFormat="false" ht="15" hidden="false" customHeight="false" outlineLevel="0" collapsed="false">
      <c r="A17" s="6"/>
      <c r="B17" s="31"/>
      <c r="C17" s="11"/>
      <c r="D17" s="26"/>
      <c r="E17" s="11"/>
      <c r="F17" s="26"/>
      <c r="G17" s="6"/>
      <c r="H17" s="6"/>
    </row>
    <row r="18" customFormat="false" ht="15" hidden="false" customHeight="false" outlineLevel="0" collapsed="false">
      <c r="A18" s="28" t="s">
        <v>80</v>
      </c>
      <c r="B18" s="32" t="n">
        <f aca="false">SUM(B8:B17)</f>
        <v>0</v>
      </c>
      <c r="C18" s="29" t="n">
        <f aca="false">SUM(C8:C17)</f>
        <v>0</v>
      </c>
    </row>
    <row r="19" customFormat="false" ht="15" hidden="false" customHeight="false" outlineLevel="0" collapsed="false">
      <c r="A19" s="5" t="s">
        <v>92</v>
      </c>
      <c r="C19" s="33" t="n">
        <f aca="false">IFERROR(MAX(D8:D17),"")</f>
        <v>0</v>
      </c>
    </row>
    <row r="21" customFormat="false" ht="15" hidden="false" customHeight="false" outlineLevel="0" collapsed="false">
      <c r="A21" s="9" t="s">
        <v>85</v>
      </c>
      <c r="B21" s="9" t="s">
        <v>93</v>
      </c>
      <c r="C21" s="9" t="s">
        <v>94</v>
      </c>
      <c r="D21" s="9" t="s">
        <v>95</v>
      </c>
      <c r="E21" s="9" t="s">
        <v>96</v>
      </c>
      <c r="F21" s="9" t="s">
        <v>97</v>
      </c>
      <c r="G21" s="9" t="s">
        <v>62</v>
      </c>
      <c r="H21" s="9" t="s">
        <v>98</v>
      </c>
    </row>
    <row r="22" customFormat="false" ht="15" hidden="false" customHeight="false" outlineLevel="0" collapsed="false">
      <c r="A22" s="6"/>
      <c r="B22" s="6"/>
      <c r="C22" s="24"/>
      <c r="D22" s="11"/>
      <c r="E22" s="26"/>
      <c r="F22" s="26"/>
      <c r="G22" s="27"/>
      <c r="H22" s="6"/>
    </row>
    <row r="23" customFormat="false" ht="15" hidden="false" customHeight="false" outlineLevel="0" collapsed="false">
      <c r="A23" s="6"/>
      <c r="B23" s="6"/>
      <c r="C23" s="24"/>
      <c r="D23" s="11"/>
      <c r="E23" s="26"/>
      <c r="F23" s="26"/>
      <c r="G23" s="27"/>
      <c r="H23" s="6"/>
    </row>
    <row r="24" customFormat="false" ht="15" hidden="false" customHeight="false" outlineLevel="0" collapsed="false">
      <c r="A24" s="6"/>
      <c r="B24" s="6"/>
      <c r="C24" s="24"/>
      <c r="D24" s="11"/>
      <c r="E24" s="26"/>
      <c r="F24" s="26"/>
      <c r="G24" s="27"/>
      <c r="H24" s="6"/>
    </row>
    <row r="25" customFormat="false" ht="15" hidden="false" customHeight="false" outlineLevel="0" collapsed="false">
      <c r="A25" s="6"/>
      <c r="B25" s="6"/>
      <c r="C25" s="24"/>
      <c r="D25" s="11"/>
      <c r="E25" s="26"/>
      <c r="F25" s="26"/>
      <c r="G25" s="27"/>
      <c r="H25" s="6"/>
    </row>
    <row r="26" customFormat="false" ht="15" hidden="false" customHeight="false" outlineLevel="0" collapsed="false">
      <c r="A26" s="6"/>
      <c r="B26" s="6"/>
      <c r="C26" s="24"/>
      <c r="D26" s="11"/>
      <c r="E26" s="26"/>
      <c r="F26" s="26"/>
      <c r="G26" s="27"/>
      <c r="H26" s="6"/>
    </row>
    <row r="27" customFormat="false" ht="15" hidden="false" customHeight="false" outlineLevel="0" collapsed="false">
      <c r="A27" s="6"/>
      <c r="B27" s="6"/>
      <c r="C27" s="24"/>
      <c r="D27" s="11"/>
      <c r="E27" s="26"/>
      <c r="F27" s="26"/>
      <c r="G27" s="27"/>
      <c r="H27" s="6"/>
    </row>
    <row r="28" customFormat="false" ht="15" hidden="false" customHeight="false" outlineLevel="0" collapsed="false">
      <c r="A28" s="6"/>
      <c r="B28" s="6"/>
      <c r="C28" s="24"/>
      <c r="D28" s="11"/>
      <c r="E28" s="26"/>
      <c r="F28" s="26"/>
      <c r="G28" s="27"/>
      <c r="H28" s="6"/>
    </row>
    <row r="29" customFormat="false" ht="15" hidden="false" customHeight="false" outlineLevel="0" collapsed="false">
      <c r="A29" s="6"/>
      <c r="B29" s="6"/>
      <c r="C29" s="24"/>
      <c r="D29" s="11"/>
      <c r="E29" s="26"/>
      <c r="F29" s="26"/>
      <c r="G29" s="27"/>
      <c r="H29" s="6"/>
    </row>
    <row r="30" customFormat="false" ht="15" hidden="false" customHeight="false" outlineLevel="0" collapsed="false">
      <c r="A30" s="6"/>
      <c r="B30" s="6"/>
      <c r="C30" s="24"/>
      <c r="D30" s="11"/>
      <c r="E30" s="26"/>
      <c r="F30" s="26"/>
      <c r="G30" s="27"/>
      <c r="H30" s="6"/>
    </row>
    <row r="31" customFormat="false" ht="15" hidden="false" customHeight="false" outlineLevel="0" collapsed="false">
      <c r="A31" s="6"/>
      <c r="B31" s="6"/>
      <c r="C31" s="24"/>
      <c r="D31" s="11"/>
      <c r="E31" s="26"/>
      <c r="F31" s="26"/>
      <c r="G31" s="27"/>
      <c r="H31" s="6"/>
    </row>
    <row r="33" customFormat="false" ht="15" hidden="false" customHeight="false" outlineLevel="0" collapsed="false">
      <c r="A33" s="28" t="s">
        <v>45</v>
      </c>
      <c r="C33" s="34" t="n">
        <f aca="false">COUNTIF(G22:G31,"Rejected")</f>
        <v>0</v>
      </c>
    </row>
    <row r="34" customFormat="false" ht="15" hidden="false" customHeight="false" outlineLevel="0" collapsed="false">
      <c r="A34" s="5" t="s">
        <v>99</v>
      </c>
      <c r="C34" s="29" t="n">
        <f aca="false">IFERROR(SUMPRODUCT(MAX((G22:G31="Rejected")*D22:D31)),"")</f>
        <v>0</v>
      </c>
    </row>
    <row r="36" customFormat="false" ht="15" hidden="false" customHeight="true" outlineLevel="0" collapsed="false">
      <c r="A36" s="30" t="s">
        <v>100</v>
      </c>
      <c r="B36" s="30"/>
      <c r="C36" s="30"/>
      <c r="D36" s="30"/>
      <c r="E36" s="30"/>
      <c r="F36" s="30"/>
      <c r="G36" s="30"/>
      <c r="H36" s="30"/>
    </row>
    <row r="37" customFormat="false" ht="15" hidden="false" customHeight="false" outlineLevel="0" collapsed="false">
      <c r="A37" s="30"/>
      <c r="B37" s="30"/>
      <c r="C37" s="30"/>
      <c r="D37" s="30"/>
      <c r="E37" s="30"/>
      <c r="F37" s="30"/>
      <c r="G37" s="30"/>
      <c r="H37" s="30"/>
    </row>
    <row r="38" customFormat="false" ht="15" hidden="false" customHeight="false" outlineLevel="0" collapsed="false">
      <c r="A38" s="30"/>
      <c r="B38" s="30"/>
      <c r="C38" s="30"/>
      <c r="D38" s="30"/>
      <c r="E38" s="30"/>
      <c r="F38" s="30"/>
      <c r="G38" s="30"/>
      <c r="H38" s="30"/>
    </row>
  </sheetData>
  <mergeCells count="1">
    <mergeCell ref="A36:H38"/>
  </mergeCells>
  <dataValidations count="1">
    <dataValidation allowBlank="true" errorStyle="stop" operator="between" showDropDown="false" showErrorMessage="false" showInputMessage="false" sqref="G22:G31" type="list">
      <formula1>"Enquiry,Viewing,Live,Accepted,Rejected,Withdrawn"</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6"/>
    <col collapsed="false" customWidth="true" hidden="false" outlineLevel="0" max="7" min="2" style="0" width="16"/>
    <col collapsed="false" customWidth="true" hidden="false" outlineLevel="0" max="8" min="8" style="0" width="34"/>
  </cols>
  <sheetData>
    <row r="1" customFormat="false" ht="17.35" hidden="false" customHeight="false" outlineLevel="0" collapsed="false">
      <c r="A1" s="1" t="s">
        <v>47</v>
      </c>
    </row>
    <row r="2" customFormat="false" ht="15" hidden="false" customHeight="false" outlineLevel="0" collapsed="false">
      <c r="A2" s="2" t="s">
        <v>101</v>
      </c>
    </row>
    <row r="6" customFormat="false" ht="15" hidden="false" customHeight="false" outlineLevel="0" collapsed="false">
      <c r="A6" s="8" t="s">
        <v>102</v>
      </c>
    </row>
    <row r="7" customFormat="false" ht="15" hidden="false" customHeight="false" outlineLevel="0" collapsed="false">
      <c r="A7" s="9" t="s">
        <v>103</v>
      </c>
      <c r="B7" s="9" t="s">
        <v>104</v>
      </c>
      <c r="C7" s="9" t="s">
        <v>105</v>
      </c>
      <c r="D7" s="9" t="s">
        <v>50</v>
      </c>
      <c r="E7" s="9" t="s">
        <v>106</v>
      </c>
      <c r="F7" s="9" t="s">
        <v>19</v>
      </c>
    </row>
    <row r="8" customFormat="false" ht="15" hidden="false" customHeight="false" outlineLevel="0" collapsed="false">
      <c r="A8" s="10" t="s">
        <v>107</v>
      </c>
      <c r="B8" s="11"/>
      <c r="C8" s="11"/>
      <c r="D8" s="12" t="str">
        <f aca="false">IF(OR(B8="",C8=""),"",C8-B8)</f>
        <v/>
      </c>
      <c r="E8" s="15" t="str">
        <f aca="false">IFERROR(D8/B8,"")</f>
        <v/>
      </c>
      <c r="F8" s="6"/>
    </row>
    <row r="9" customFormat="false" ht="15" hidden="false" customHeight="false" outlineLevel="0" collapsed="false">
      <c r="A9" s="10" t="s">
        <v>108</v>
      </c>
      <c r="B9" s="11"/>
      <c r="C9" s="11"/>
      <c r="D9" s="12" t="str">
        <f aca="false">IF(OR(B9="",C9=""),"",C9-B9)</f>
        <v/>
      </c>
      <c r="E9" s="15" t="str">
        <f aca="false">IFERROR(D9/B9,"")</f>
        <v/>
      </c>
      <c r="F9" s="6"/>
    </row>
    <row r="10" customFormat="false" ht="15" hidden="false" customHeight="false" outlineLevel="0" collapsed="false">
      <c r="A10" s="10" t="s">
        <v>109</v>
      </c>
      <c r="B10" s="11"/>
      <c r="C10" s="11"/>
      <c r="D10" s="12" t="str">
        <f aca="false">IF(OR(B10="",C10=""),"",C10-B10)</f>
        <v/>
      </c>
      <c r="E10" s="15" t="str">
        <f aca="false">IFERROR(D10/B10,"")</f>
        <v/>
      </c>
      <c r="F10" s="6"/>
    </row>
    <row r="11" customFormat="false" ht="15" hidden="false" customHeight="false" outlineLevel="0" collapsed="false">
      <c r="A11" s="10" t="s">
        <v>110</v>
      </c>
      <c r="B11" s="11"/>
      <c r="C11" s="11"/>
      <c r="D11" s="12" t="str">
        <f aca="false">IF(OR(B11="",C11=""),"",C11-B11)</f>
        <v/>
      </c>
      <c r="E11" s="15" t="str">
        <f aca="false">IFERROR(D11/B11,"")</f>
        <v/>
      </c>
      <c r="F11" s="6"/>
    </row>
    <row r="12" customFormat="false" ht="15" hidden="false" customHeight="false" outlineLevel="0" collapsed="false">
      <c r="A12" s="10" t="s">
        <v>111</v>
      </c>
      <c r="B12" s="11"/>
      <c r="C12" s="11"/>
      <c r="D12" s="12" t="str">
        <f aca="false">IF(OR(B12="",C12=""),"",C12-B12)</f>
        <v/>
      </c>
      <c r="E12" s="15" t="str">
        <f aca="false">IFERROR(D12/B12,"")</f>
        <v/>
      </c>
      <c r="F12" s="6"/>
    </row>
    <row r="13" customFormat="false" ht="15" hidden="false" customHeight="false" outlineLevel="0" collapsed="false">
      <c r="A13" s="10" t="s">
        <v>112</v>
      </c>
      <c r="B13" s="11"/>
      <c r="C13" s="11"/>
      <c r="D13" s="12" t="str">
        <f aca="false">IF(OR(B13="",C13=""),"",C13-B13)</f>
        <v/>
      </c>
      <c r="E13" s="15" t="str">
        <f aca="false">IFERROR(D13/B13,"")</f>
        <v/>
      </c>
      <c r="F13" s="6"/>
    </row>
    <row r="14" customFormat="false" ht="15" hidden="false" customHeight="false" outlineLevel="0" collapsed="false">
      <c r="A14" s="10" t="s">
        <v>113</v>
      </c>
      <c r="B14" s="11"/>
      <c r="C14" s="11"/>
      <c r="D14" s="12" t="str">
        <f aca="false">IF(OR(B14="",C14=""),"",C14-B14)</f>
        <v/>
      </c>
      <c r="E14" s="15" t="str">
        <f aca="false">IFERROR(D14/B14,"")</f>
        <v/>
      </c>
      <c r="F14" s="6"/>
    </row>
    <row r="15" customFormat="false" ht="15" hidden="false" customHeight="false" outlineLevel="0" collapsed="false">
      <c r="A15" s="10" t="s">
        <v>114</v>
      </c>
      <c r="B15" s="11"/>
      <c r="C15" s="11"/>
      <c r="D15" s="12" t="str">
        <f aca="false">IF(OR(B15="",C15=""),"",C15-B15)</f>
        <v/>
      </c>
      <c r="E15" s="15" t="str">
        <f aca="false">IFERROR(D15/B15,"")</f>
        <v/>
      </c>
      <c r="F15" s="6"/>
    </row>
    <row r="16" customFormat="false" ht="15" hidden="false" customHeight="false" outlineLevel="0" collapsed="false">
      <c r="A16" s="10" t="s">
        <v>115</v>
      </c>
      <c r="B16" s="11"/>
      <c r="C16" s="11"/>
      <c r="D16" s="12" t="str">
        <f aca="false">IF(OR(B16="",C16=""),"",C16-B16)</f>
        <v/>
      </c>
      <c r="E16" s="15" t="str">
        <f aca="false">IFERROR(D16/B16,"")</f>
        <v/>
      </c>
      <c r="F16" s="6"/>
    </row>
    <row r="17" customFormat="false" ht="15" hidden="false" customHeight="false" outlineLevel="0" collapsed="false">
      <c r="A17" s="10" t="s">
        <v>116</v>
      </c>
      <c r="B17" s="11"/>
      <c r="C17" s="11"/>
      <c r="D17" s="12" t="str">
        <f aca="false">IF(OR(B17="",C17=""),"",C17-B17)</f>
        <v/>
      </c>
      <c r="E17" s="15" t="str">
        <f aca="false">IFERROR(D17/B17,"")</f>
        <v/>
      </c>
      <c r="F17" s="6"/>
    </row>
    <row r="20" customFormat="false" ht="15" hidden="false" customHeight="false" outlineLevel="0" collapsed="false">
      <c r="A20" s="28" t="s">
        <v>80</v>
      </c>
      <c r="B20" s="35" t="n">
        <f aca="false">SUM(B8:B17)</f>
        <v>0</v>
      </c>
      <c r="C20" s="35" t="n">
        <f aca="false">SUM(C8:C17)</f>
        <v>0</v>
      </c>
      <c r="D20" s="35" t="n">
        <f aca="false">SUM(D8:D17)</f>
        <v>0</v>
      </c>
      <c r="E20" s="36" t="str">
        <f aca="false">IFERROR(D20/B20,"")</f>
        <v/>
      </c>
    </row>
    <row r="22" customFormat="false" ht="15" hidden="false" customHeight="false" outlineLevel="0" collapsed="false">
      <c r="A22" s="8" t="s">
        <v>117</v>
      </c>
    </row>
    <row r="23" customFormat="false" ht="15" hidden="false" customHeight="false" outlineLevel="0" collapsed="false">
      <c r="A23" s="10" t="s">
        <v>118</v>
      </c>
      <c r="B23" s="11"/>
    </row>
    <row r="24" customFormat="false" ht="15" hidden="false" customHeight="false" outlineLevel="0" collapsed="false">
      <c r="A24" s="18" t="s">
        <v>51</v>
      </c>
      <c r="C24" s="19" t="str">
        <f aca="false">IFERROR(B23/C20,"")</f>
        <v/>
      </c>
    </row>
    <row r="25" customFormat="false" ht="15" hidden="false" customHeight="false" outlineLevel="0" collapsed="false">
      <c r="A25" s="10" t="s">
        <v>119</v>
      </c>
      <c r="B25" s="11"/>
      <c r="C25" s="11"/>
      <c r="D25" s="12" t="str">
        <f aca="false">IF(OR(B25="",C25=""),"",C25-B25)</f>
        <v/>
      </c>
      <c r="E25" s="37" t="s">
        <v>120</v>
      </c>
    </row>
    <row r="27" customFormat="false" ht="15" hidden="false" customHeight="false" outlineLevel="0" collapsed="false">
      <c r="A27" s="8" t="s">
        <v>121</v>
      </c>
    </row>
    <row r="28" customFormat="false" ht="15" hidden="false" customHeight="false" outlineLevel="0" collapsed="false">
      <c r="A28" s="9" t="s">
        <v>122</v>
      </c>
      <c r="B28" s="9" t="s">
        <v>123</v>
      </c>
      <c r="C28" s="9" t="s">
        <v>124</v>
      </c>
      <c r="D28" s="9" t="s">
        <v>125</v>
      </c>
    </row>
    <row r="29" customFormat="false" ht="15" hidden="false" customHeight="false" outlineLevel="0" collapsed="false">
      <c r="A29" s="10" t="s">
        <v>126</v>
      </c>
      <c r="B29" s="11"/>
      <c r="C29" s="15" t="str">
        <f aca="false">IFERROR(B29/SUM($B$29:$B$34),"")</f>
        <v/>
      </c>
      <c r="D29" s="21" t="s">
        <v>127</v>
      </c>
    </row>
    <row r="30" customFormat="false" ht="15" hidden="false" customHeight="false" outlineLevel="0" collapsed="false">
      <c r="A30" s="10" t="s">
        <v>128</v>
      </c>
      <c r="B30" s="11"/>
      <c r="C30" s="15" t="str">
        <f aca="false">IFERROR(B30/SUM($B$29:$B$34),"")</f>
        <v/>
      </c>
      <c r="D30" s="21" t="s">
        <v>129</v>
      </c>
    </row>
    <row r="31" customFormat="false" ht="15" hidden="false" customHeight="false" outlineLevel="0" collapsed="false">
      <c r="A31" s="10" t="s">
        <v>130</v>
      </c>
      <c r="B31" s="11"/>
      <c r="C31" s="15" t="str">
        <f aca="false">IFERROR(B31/SUM($B$29:$B$34),"")</f>
        <v/>
      </c>
      <c r="D31" s="21" t="s">
        <v>129</v>
      </c>
    </row>
    <row r="32" customFormat="false" ht="15" hidden="false" customHeight="false" outlineLevel="0" collapsed="false">
      <c r="A32" s="10" t="s">
        <v>131</v>
      </c>
      <c r="B32" s="11"/>
      <c r="C32" s="15" t="str">
        <f aca="false">IFERROR(B32/SUM($B$29:$B$34),"")</f>
        <v/>
      </c>
      <c r="D32" s="21" t="s">
        <v>132</v>
      </c>
    </row>
    <row r="33" customFormat="false" ht="15" hidden="false" customHeight="false" outlineLevel="0" collapsed="false">
      <c r="A33" s="10" t="s">
        <v>133</v>
      </c>
      <c r="B33" s="11"/>
      <c r="C33" s="15" t="str">
        <f aca="false">IFERROR(B33/SUM($B$29:$B$34),"")</f>
        <v/>
      </c>
      <c r="D33" s="21" t="s">
        <v>132</v>
      </c>
    </row>
    <row r="34" customFormat="false" ht="15" hidden="false" customHeight="false" outlineLevel="0" collapsed="false">
      <c r="A34" s="10" t="s">
        <v>134</v>
      </c>
      <c r="B34" s="11"/>
      <c r="C34" s="15" t="str">
        <f aca="false">IFERROR(B34/SUM($B$29:$B$34),"")</f>
        <v/>
      </c>
      <c r="D34" s="21" t="s">
        <v>135</v>
      </c>
    </row>
    <row r="35" customFormat="false" ht="15" hidden="false" customHeight="false" outlineLevel="0" collapsed="false">
      <c r="A35" s="28" t="s">
        <v>136</v>
      </c>
      <c r="B35" s="29" t="n">
        <f aca="false">SUM(B29:B34)</f>
        <v>0</v>
      </c>
    </row>
    <row r="36" customFormat="false" ht="15" hidden="false" customHeight="false" outlineLevel="0" collapsed="false">
      <c r="A36" s="37" t="s">
        <v>137</v>
      </c>
    </row>
    <row r="38" customFormat="false" ht="15" hidden="false" customHeight="false" outlineLevel="0" collapsed="false">
      <c r="A38" s="8" t="s">
        <v>138</v>
      </c>
    </row>
    <row r="39" customFormat="false" ht="23.85" hidden="false" customHeight="false" outlineLevel="0" collapsed="false">
      <c r="A39" s="9" t="s">
        <v>139</v>
      </c>
      <c r="B39" s="9" t="s">
        <v>140</v>
      </c>
      <c r="C39" s="9" t="s">
        <v>141</v>
      </c>
      <c r="D39" s="9" t="s">
        <v>142</v>
      </c>
      <c r="E39" s="9" t="s">
        <v>143</v>
      </c>
      <c r="F39" s="9" t="s">
        <v>144</v>
      </c>
      <c r="G39" s="9" t="s">
        <v>50</v>
      </c>
      <c r="H39" s="9" t="s">
        <v>19</v>
      </c>
    </row>
    <row r="40" customFormat="false" ht="15" hidden="false" customHeight="false" outlineLevel="0" collapsed="false">
      <c r="A40" s="6"/>
      <c r="B40" s="11"/>
      <c r="C40" s="11"/>
      <c r="D40" s="11"/>
      <c r="E40" s="11"/>
      <c r="F40" s="11"/>
      <c r="G40" s="12" t="str">
        <f aca="false">IF(OR(B40="",E40=""),"",E40-B40)</f>
        <v/>
      </c>
      <c r="H40" s="6"/>
    </row>
    <row r="41" customFormat="false" ht="15" hidden="false" customHeight="false" outlineLevel="0" collapsed="false">
      <c r="A41" s="6"/>
      <c r="B41" s="11"/>
      <c r="C41" s="11"/>
      <c r="D41" s="11"/>
      <c r="E41" s="11"/>
      <c r="F41" s="11"/>
      <c r="G41" s="12" t="str">
        <f aca="false">IF(OR(B41="",E41=""),"",E41-B41)</f>
        <v/>
      </c>
      <c r="H41" s="6"/>
    </row>
    <row r="42" customFormat="false" ht="15" hidden="false" customHeight="false" outlineLevel="0" collapsed="false">
      <c r="A42" s="6"/>
      <c r="B42" s="11"/>
      <c r="C42" s="11"/>
      <c r="D42" s="11"/>
      <c r="E42" s="11"/>
      <c r="F42" s="11"/>
      <c r="G42" s="12" t="str">
        <f aca="false">IF(OR(B42="",E42=""),"",E42-B42)</f>
        <v/>
      </c>
      <c r="H42" s="6"/>
    </row>
    <row r="43" customFormat="false" ht="15" hidden="false" customHeight="false" outlineLevel="0" collapsed="false">
      <c r="A43" s="6"/>
      <c r="B43" s="11"/>
      <c r="C43" s="11"/>
      <c r="D43" s="11"/>
      <c r="E43" s="11"/>
      <c r="F43" s="11"/>
      <c r="G43" s="12" t="str">
        <f aca="false">IF(OR(B43="",E43=""),"",E43-B43)</f>
        <v/>
      </c>
      <c r="H43" s="6"/>
    </row>
    <row r="44" customFormat="false" ht="15" hidden="false" customHeight="false" outlineLevel="0" collapsed="false">
      <c r="A44" s="6"/>
      <c r="B44" s="11"/>
      <c r="C44" s="11"/>
      <c r="D44" s="11"/>
      <c r="E44" s="11"/>
      <c r="F44" s="11"/>
      <c r="G44" s="12" t="str">
        <f aca="false">IF(OR(B44="",E44=""),"",E44-B44)</f>
        <v/>
      </c>
      <c r="H44" s="6"/>
    </row>
    <row r="45" customFormat="false" ht="15" hidden="false" customHeight="false" outlineLevel="0" collapsed="false">
      <c r="A45" s="6"/>
      <c r="B45" s="11"/>
      <c r="C45" s="11"/>
      <c r="D45" s="11"/>
      <c r="E45" s="11"/>
      <c r="F45" s="11"/>
      <c r="G45" s="12" t="str">
        <f aca="false">IF(OR(B45="",E45=""),"",E45-B45)</f>
        <v/>
      </c>
      <c r="H45" s="6"/>
    </row>
    <row r="46" customFormat="false" ht="15" hidden="false" customHeight="false" outlineLevel="0" collapsed="false">
      <c r="A46" s="6"/>
      <c r="B46" s="11"/>
      <c r="C46" s="11"/>
      <c r="D46" s="11"/>
      <c r="E46" s="11"/>
      <c r="F46" s="11"/>
      <c r="G46" s="12" t="str">
        <f aca="false">IF(OR(B46="",E46=""),"",E46-B46)</f>
        <v/>
      </c>
      <c r="H46" s="6"/>
    </row>
    <row r="47" customFormat="false" ht="15" hidden="false" customHeight="false" outlineLevel="0" collapsed="false">
      <c r="A47" s="6"/>
      <c r="B47" s="11"/>
      <c r="C47" s="11"/>
      <c r="D47" s="11"/>
      <c r="E47" s="11"/>
      <c r="F47" s="11"/>
      <c r="G47" s="12" t="str">
        <f aca="false">IF(OR(B47="",E47=""),"",E47-B47)</f>
        <v/>
      </c>
      <c r="H47" s="6"/>
    </row>
    <row r="49" customFormat="false" ht="15" hidden="false" customHeight="false" outlineLevel="0" collapsed="false">
      <c r="A49" s="28" t="s">
        <v>80</v>
      </c>
      <c r="B49" s="35" t="n">
        <f aca="false">SUM(B40:B47)</f>
        <v>0</v>
      </c>
      <c r="C49" s="35" t="n">
        <f aca="false">SUM(C40:C47)</f>
        <v>0</v>
      </c>
      <c r="D49" s="35" t="n">
        <f aca="false">SUM(D40:D47)</f>
        <v>0</v>
      </c>
      <c r="E49" s="35" t="n">
        <f aca="false">SUM(E40:E47)</f>
        <v>0</v>
      </c>
      <c r="F49" s="35" t="n">
        <f aca="false">SUM(F40:F47)</f>
        <v>0</v>
      </c>
      <c r="G49" s="35" t="n">
        <f aca="false">SUM(G40:G47)</f>
        <v>0</v>
      </c>
    </row>
    <row r="51" customFormat="false" ht="15" hidden="false" customHeight="false" outlineLevel="0" collapsed="false">
      <c r="A51" s="37" t="s">
        <v>145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6"/>
    <col collapsed="false" customWidth="true" hidden="false" outlineLevel="0" max="2" min="2" style="0" width="20"/>
    <col collapsed="false" customWidth="true" hidden="false" outlineLevel="0" max="5" min="3" style="0" width="16"/>
    <col collapsed="false" customWidth="true" hidden="false" outlineLevel="0" max="6" min="6" style="0" width="18"/>
    <col collapsed="false" customWidth="true" hidden="false" outlineLevel="0" max="7" min="7" style="0" width="20"/>
    <col collapsed="false" customWidth="true" hidden="false" outlineLevel="0" max="8" min="8" style="0" width="34"/>
  </cols>
  <sheetData>
    <row r="1" customFormat="false" ht="17.35" hidden="false" customHeight="false" outlineLevel="0" collapsed="false">
      <c r="A1" s="1" t="s">
        <v>59</v>
      </c>
    </row>
    <row r="2" customFormat="false" ht="15" hidden="false" customHeight="false" outlineLevel="0" collapsed="false">
      <c r="A2" s="2" t="s">
        <v>146</v>
      </c>
    </row>
    <row r="4" customFormat="false" ht="15" hidden="false" customHeight="false" outlineLevel="0" collapsed="false">
      <c r="A4" s="5" t="s">
        <v>71</v>
      </c>
      <c r="C4" s="24"/>
    </row>
    <row r="5" customFormat="false" ht="15" hidden="false" customHeight="false" outlineLevel="0" collapsed="false">
      <c r="A5" s="5" t="s">
        <v>147</v>
      </c>
      <c r="C5" s="6"/>
    </row>
    <row r="7" customFormat="false" ht="15" hidden="false" customHeight="false" outlineLevel="0" collapsed="false">
      <c r="A7" s="9" t="s">
        <v>148</v>
      </c>
      <c r="B7" s="9" t="s">
        <v>11</v>
      </c>
      <c r="C7" s="9" t="s">
        <v>149</v>
      </c>
      <c r="D7" s="9" t="s">
        <v>150</v>
      </c>
      <c r="E7" s="9" t="s">
        <v>151</v>
      </c>
      <c r="F7" s="9" t="s">
        <v>62</v>
      </c>
      <c r="G7" s="9" t="s">
        <v>66</v>
      </c>
      <c r="H7" s="9" t="s">
        <v>33</v>
      </c>
    </row>
    <row r="8" customFormat="false" ht="15" hidden="false" customHeight="false" outlineLevel="0" collapsed="false">
      <c r="A8" s="6"/>
      <c r="B8" s="6"/>
      <c r="C8" s="24"/>
      <c r="D8" s="24"/>
      <c r="E8" s="24"/>
      <c r="F8" s="18" t="str">
        <f aca="false">IF(A8="","",IF(AND(D8="",C8&lt;&gt;"",C8&lt;$C$4),"OVERDUE",IF(AND(E8&lt;&gt;"",E8-$C$4&lt;=90,E8&gt;=$C$4),"Within 90 days",IF(AND(E8&lt;&gt;"",E8&lt;$C$4),"EXPIRED","OK"))))</f>
        <v/>
      </c>
      <c r="G8" s="6"/>
      <c r="H8" s="6"/>
    </row>
    <row r="9" customFormat="false" ht="15" hidden="false" customHeight="false" outlineLevel="0" collapsed="false">
      <c r="A9" s="6"/>
      <c r="B9" s="6"/>
      <c r="C9" s="24"/>
      <c r="D9" s="24"/>
      <c r="E9" s="24"/>
      <c r="F9" s="18" t="str">
        <f aca="false">IF(A9="","",IF(AND(D9="",C9&lt;&gt;"",C9&lt;$C$4),"OVERDUE",IF(AND(E9&lt;&gt;"",E9-$C$4&lt;=90,E9&gt;=$C$4),"Within 90 days",IF(AND(E9&lt;&gt;"",E9&lt;$C$4),"EXPIRED","OK"))))</f>
        <v/>
      </c>
      <c r="G9" s="6"/>
      <c r="H9" s="6"/>
    </row>
    <row r="10" customFormat="false" ht="15" hidden="false" customHeight="false" outlineLevel="0" collapsed="false">
      <c r="A10" s="6"/>
      <c r="B10" s="6"/>
      <c r="C10" s="24"/>
      <c r="D10" s="24"/>
      <c r="E10" s="24"/>
      <c r="F10" s="18" t="str">
        <f aca="false">IF(A10="","",IF(AND(D10="",C10&lt;&gt;"",C10&lt;$C$4),"OVERDUE",IF(AND(E10&lt;&gt;"",E10-$C$4&lt;=90,E10&gt;=$C$4),"Within 90 days",IF(AND(E10&lt;&gt;"",E10&lt;$C$4),"EXPIRED","OK"))))</f>
        <v/>
      </c>
      <c r="G10" s="6"/>
      <c r="H10" s="6"/>
    </row>
    <row r="11" customFormat="false" ht="15" hidden="false" customHeight="false" outlineLevel="0" collapsed="false">
      <c r="A11" s="6"/>
      <c r="B11" s="6"/>
      <c r="C11" s="24"/>
      <c r="D11" s="24"/>
      <c r="E11" s="24"/>
      <c r="F11" s="18" t="str">
        <f aca="false">IF(A11="","",IF(AND(D11="",C11&lt;&gt;"",C11&lt;$C$4),"OVERDUE",IF(AND(E11&lt;&gt;"",E11-$C$4&lt;=90,E11&gt;=$C$4),"Within 90 days",IF(AND(E11&lt;&gt;"",E11&lt;$C$4),"EXPIRED","OK"))))</f>
        <v/>
      </c>
      <c r="G11" s="6"/>
      <c r="H11" s="6"/>
    </row>
    <row r="12" customFormat="false" ht="15" hidden="false" customHeight="false" outlineLevel="0" collapsed="false">
      <c r="A12" s="6"/>
      <c r="B12" s="6"/>
      <c r="C12" s="24"/>
      <c r="D12" s="24"/>
      <c r="E12" s="24"/>
      <c r="F12" s="18" t="str">
        <f aca="false">IF(A12="","",IF(AND(D12="",C12&lt;&gt;"",C12&lt;$C$4),"OVERDUE",IF(AND(E12&lt;&gt;"",E12-$C$4&lt;=90,E12&gt;=$C$4),"Within 90 days",IF(AND(E12&lt;&gt;"",E12&lt;$C$4),"EXPIRED","OK"))))</f>
        <v/>
      </c>
      <c r="G12" s="6"/>
      <c r="H12" s="6"/>
    </row>
    <row r="13" customFormat="false" ht="15" hidden="false" customHeight="false" outlineLevel="0" collapsed="false">
      <c r="A13" s="6"/>
      <c r="B13" s="6"/>
      <c r="C13" s="24"/>
      <c r="D13" s="24"/>
      <c r="E13" s="24"/>
      <c r="F13" s="18" t="str">
        <f aca="false">IF(A13="","",IF(AND(D13="",C13&lt;&gt;"",C13&lt;$C$4),"OVERDUE",IF(AND(E13&lt;&gt;"",E13-$C$4&lt;=90,E13&gt;=$C$4),"Within 90 days",IF(AND(E13&lt;&gt;"",E13&lt;$C$4),"EXPIRED","OK"))))</f>
        <v/>
      </c>
      <c r="G13" s="6"/>
      <c r="H13" s="6"/>
    </row>
    <row r="14" customFormat="false" ht="15" hidden="false" customHeight="false" outlineLevel="0" collapsed="false">
      <c r="A14" s="6"/>
      <c r="B14" s="6"/>
      <c r="C14" s="24"/>
      <c r="D14" s="24"/>
      <c r="E14" s="24"/>
      <c r="F14" s="18" t="str">
        <f aca="false">IF(A14="","",IF(AND(D14="",C14&lt;&gt;"",C14&lt;$C$4),"OVERDUE",IF(AND(E14&lt;&gt;"",E14-$C$4&lt;=90,E14&gt;=$C$4),"Within 90 days",IF(AND(E14&lt;&gt;"",E14&lt;$C$4),"EXPIRED","OK"))))</f>
        <v/>
      </c>
      <c r="G14" s="6"/>
      <c r="H14" s="6"/>
    </row>
    <row r="15" customFormat="false" ht="15" hidden="false" customHeight="false" outlineLevel="0" collapsed="false">
      <c r="A15" s="6"/>
      <c r="B15" s="6"/>
      <c r="C15" s="24"/>
      <c r="D15" s="24"/>
      <c r="E15" s="24"/>
      <c r="F15" s="18" t="str">
        <f aca="false">IF(A15="","",IF(AND(D15="",C15&lt;&gt;"",C15&lt;$C$4),"OVERDUE",IF(AND(E15&lt;&gt;"",E15-$C$4&lt;=90,E15&gt;=$C$4),"Within 90 days",IF(AND(E15&lt;&gt;"",E15&lt;$C$4),"EXPIRED","OK"))))</f>
        <v/>
      </c>
      <c r="G15" s="6"/>
      <c r="H15" s="6"/>
    </row>
    <row r="16" customFormat="false" ht="15" hidden="false" customHeight="false" outlineLevel="0" collapsed="false">
      <c r="A16" s="6"/>
      <c r="B16" s="6"/>
      <c r="C16" s="24"/>
      <c r="D16" s="24"/>
      <c r="E16" s="24"/>
      <c r="F16" s="18" t="str">
        <f aca="false">IF(A16="","",IF(AND(D16="",C16&lt;&gt;"",C16&lt;$C$4),"OVERDUE",IF(AND(E16&lt;&gt;"",E16-$C$4&lt;=90,E16&gt;=$C$4),"Within 90 days",IF(AND(E16&lt;&gt;"",E16&lt;$C$4),"EXPIRED","OK"))))</f>
        <v/>
      </c>
      <c r="G16" s="6"/>
      <c r="H16" s="6"/>
    </row>
    <row r="17" customFormat="false" ht="15" hidden="false" customHeight="false" outlineLevel="0" collapsed="false">
      <c r="A17" s="6"/>
      <c r="B17" s="6"/>
      <c r="C17" s="24"/>
      <c r="D17" s="24"/>
      <c r="E17" s="24"/>
      <c r="F17" s="18" t="str">
        <f aca="false">IF(A17="","",IF(AND(D17="",C17&lt;&gt;"",C17&lt;$C$4),"OVERDUE",IF(AND(E17&lt;&gt;"",E17-$C$4&lt;=90,E17&gt;=$C$4),"Within 90 days",IF(AND(E17&lt;&gt;"",E17&lt;$C$4),"EXPIRED","OK"))))</f>
        <v/>
      </c>
      <c r="G17" s="6"/>
      <c r="H17" s="6"/>
    </row>
    <row r="18" customFormat="false" ht="15" hidden="false" customHeight="false" outlineLevel="0" collapsed="false">
      <c r="A18" s="6"/>
      <c r="B18" s="6"/>
      <c r="C18" s="24"/>
      <c r="D18" s="24"/>
      <c r="E18" s="24"/>
      <c r="F18" s="18" t="str">
        <f aca="false">IF(A18="","",IF(AND(D18="",C18&lt;&gt;"",C18&lt;$C$4),"OVERDUE",IF(AND(E18&lt;&gt;"",E18-$C$4&lt;=90,E18&gt;=$C$4),"Within 90 days",IF(AND(E18&lt;&gt;"",E18&lt;$C$4),"EXPIRED","OK"))))</f>
        <v/>
      </c>
      <c r="G18" s="6"/>
      <c r="H18" s="6"/>
    </row>
    <row r="19" customFormat="false" ht="15" hidden="false" customHeight="false" outlineLevel="0" collapsed="false">
      <c r="A19" s="6"/>
      <c r="B19" s="6"/>
      <c r="C19" s="24"/>
      <c r="D19" s="24"/>
      <c r="E19" s="24"/>
      <c r="F19" s="18" t="str">
        <f aca="false">IF(A19="","",IF(AND(D19="",C19&lt;&gt;"",C19&lt;$C$4),"OVERDUE",IF(AND(E19&lt;&gt;"",E19-$C$4&lt;=90,E19&gt;=$C$4),"Within 90 days",IF(AND(E19&lt;&gt;"",E19&lt;$C$4),"EXPIRED","OK"))))</f>
        <v/>
      </c>
      <c r="G19" s="6"/>
      <c r="H19" s="6"/>
    </row>
    <row r="20" customFormat="false" ht="15" hidden="false" customHeight="false" outlineLevel="0" collapsed="false">
      <c r="A20" s="6"/>
      <c r="B20" s="6"/>
      <c r="C20" s="24"/>
      <c r="D20" s="24"/>
      <c r="E20" s="24"/>
      <c r="F20" s="18" t="str">
        <f aca="false">IF(A20="","",IF(AND(D20="",C20&lt;&gt;"",C20&lt;$C$4),"OVERDUE",IF(AND(E20&lt;&gt;"",E20-$C$4&lt;=90,E20&gt;=$C$4),"Within 90 days",IF(AND(E20&lt;&gt;"",E20&lt;$C$4),"EXPIRED","OK"))))</f>
        <v/>
      </c>
      <c r="G20" s="6"/>
      <c r="H20" s="6"/>
    </row>
    <row r="21" customFormat="false" ht="15" hidden="false" customHeight="false" outlineLevel="0" collapsed="false">
      <c r="A21" s="6"/>
      <c r="B21" s="6"/>
      <c r="C21" s="24"/>
      <c r="D21" s="24"/>
      <c r="E21" s="24"/>
      <c r="F21" s="18" t="str">
        <f aca="false">IF(A21="","",IF(AND(D21="",C21&lt;&gt;"",C21&lt;$C$4),"OVERDUE",IF(AND(E21&lt;&gt;"",E21-$C$4&lt;=90,E21&gt;=$C$4),"Within 90 days",IF(AND(E21&lt;&gt;"",E21&lt;$C$4),"EXPIRED","OK"))))</f>
        <v/>
      </c>
      <c r="G21" s="6"/>
      <c r="H21" s="6"/>
    </row>
    <row r="22" customFormat="false" ht="15" hidden="false" customHeight="false" outlineLevel="0" collapsed="false">
      <c r="A22" s="6"/>
      <c r="B22" s="6"/>
      <c r="C22" s="24"/>
      <c r="D22" s="24"/>
      <c r="E22" s="24"/>
      <c r="F22" s="18" t="str">
        <f aca="false">IF(A22="","",IF(AND(D22="",C22&lt;&gt;"",C22&lt;$C$4),"OVERDUE",IF(AND(E22&lt;&gt;"",E22-$C$4&lt;=90,E22&gt;=$C$4),"Within 90 days",IF(AND(E22&lt;&gt;"",E22&lt;$C$4),"EXPIRED","OK"))))</f>
        <v/>
      </c>
      <c r="G22" s="6"/>
      <c r="H22" s="6"/>
    </row>
    <row r="23" customFormat="false" ht="15" hidden="false" customHeight="false" outlineLevel="0" collapsed="false">
      <c r="A23" s="6"/>
      <c r="B23" s="6"/>
      <c r="C23" s="24"/>
      <c r="D23" s="24"/>
      <c r="E23" s="24"/>
      <c r="F23" s="18" t="str">
        <f aca="false">IF(A23="","",IF(AND(D23="",C23&lt;&gt;"",C23&lt;$C$4),"OVERDUE",IF(AND(E23&lt;&gt;"",E23-$C$4&lt;=90,E23&gt;=$C$4),"Within 90 days",IF(AND(E23&lt;&gt;"",E23&lt;$C$4),"EXPIRED","OK"))))</f>
        <v/>
      </c>
      <c r="G23" s="6"/>
      <c r="H23" s="6"/>
    </row>
    <row r="24" customFormat="false" ht="15" hidden="false" customHeight="false" outlineLevel="0" collapsed="false">
      <c r="A24" s="6"/>
      <c r="B24" s="6"/>
      <c r="C24" s="24"/>
      <c r="D24" s="24"/>
      <c r="E24" s="24"/>
      <c r="F24" s="18" t="str">
        <f aca="false">IF(A24="","",IF(AND(D24="",C24&lt;&gt;"",C24&lt;$C$4),"OVERDUE",IF(AND(E24&lt;&gt;"",E24-$C$4&lt;=90,E24&gt;=$C$4),"Within 90 days",IF(AND(E24&lt;&gt;"",E24&lt;$C$4),"EXPIRED","OK"))))</f>
        <v/>
      </c>
      <c r="G24" s="6"/>
      <c r="H24" s="6"/>
    </row>
    <row r="25" customFormat="false" ht="15" hidden="false" customHeight="false" outlineLevel="0" collapsed="false">
      <c r="A25" s="6"/>
      <c r="B25" s="6"/>
      <c r="C25" s="24"/>
      <c r="D25" s="24"/>
      <c r="E25" s="24"/>
      <c r="F25" s="18" t="str">
        <f aca="false">IF(A25="","",IF(AND(D25="",C25&lt;&gt;"",C25&lt;$C$4),"OVERDUE",IF(AND(E25&lt;&gt;"",E25-$C$4&lt;=90,E25&gt;=$C$4),"Within 90 days",IF(AND(E25&lt;&gt;"",E25&lt;$C$4),"EXPIRED","OK"))))</f>
        <v/>
      </c>
      <c r="G25" s="6"/>
      <c r="H25" s="6"/>
    </row>
    <row r="26" customFormat="false" ht="15" hidden="false" customHeight="false" outlineLevel="0" collapsed="false">
      <c r="A26" s="6"/>
      <c r="B26" s="6"/>
      <c r="C26" s="24"/>
      <c r="D26" s="24"/>
      <c r="E26" s="24"/>
      <c r="F26" s="18" t="str">
        <f aca="false">IF(A26="","",IF(AND(D26="",C26&lt;&gt;"",C26&lt;$C$4),"OVERDUE",IF(AND(E26&lt;&gt;"",E26-$C$4&lt;=90,E26&gt;=$C$4),"Within 90 days",IF(AND(E26&lt;&gt;"",E26&lt;$C$4),"EXPIRED","OK"))))</f>
        <v/>
      </c>
      <c r="G26" s="6"/>
      <c r="H26" s="6"/>
    </row>
    <row r="27" customFormat="false" ht="15" hidden="false" customHeight="false" outlineLevel="0" collapsed="false">
      <c r="A27" s="6"/>
      <c r="B27" s="6"/>
      <c r="C27" s="24"/>
      <c r="D27" s="24"/>
      <c r="E27" s="24"/>
      <c r="F27" s="18" t="str">
        <f aca="false">IF(A27="","",IF(AND(D27="",C27&lt;&gt;"",C27&lt;$C$4),"OVERDUE",IF(AND(E27&lt;&gt;"",E27-$C$4&lt;=90,E27&gt;=$C$4),"Within 90 days",IF(AND(E27&lt;&gt;"",E27&lt;$C$4),"EXPIRED","OK"))))</f>
        <v/>
      </c>
      <c r="G27" s="6"/>
      <c r="H27" s="6"/>
    </row>
    <row r="29" customFormat="false" ht="15" hidden="false" customHeight="false" outlineLevel="0" collapsed="false">
      <c r="A29" s="28" t="s">
        <v>152</v>
      </c>
      <c r="B29" s="34" t="n">
        <f aca="false">COUNTIF(F8:F27,"OVERDUE")+COUNTIF(F8:F27,"EXPIRED")</f>
        <v>0</v>
      </c>
    </row>
    <row r="30" customFormat="false" ht="15" hidden="false" customHeight="false" outlineLevel="0" collapsed="false">
      <c r="A30" s="28" t="s">
        <v>153</v>
      </c>
      <c r="B30" s="34" t="n">
        <f aca="false">COUNTIF(F8:F27,"Within 90 days")</f>
        <v>0</v>
      </c>
    </row>
    <row r="32" customFormat="false" ht="15" hidden="false" customHeight="true" outlineLevel="0" collapsed="false">
      <c r="A32" s="30" t="s">
        <v>154</v>
      </c>
      <c r="B32" s="30"/>
      <c r="C32" s="30"/>
      <c r="D32" s="30"/>
      <c r="E32" s="30"/>
      <c r="F32" s="30"/>
      <c r="G32" s="30"/>
      <c r="H32" s="30"/>
    </row>
    <row r="33" customFormat="false" ht="15" hidden="false" customHeight="false" outlineLevel="0" collapsed="false">
      <c r="A33" s="30"/>
      <c r="B33" s="30"/>
      <c r="C33" s="30"/>
      <c r="D33" s="30"/>
      <c r="E33" s="30"/>
      <c r="F33" s="30"/>
      <c r="G33" s="30"/>
      <c r="H33" s="30"/>
    </row>
    <row r="34" customFormat="false" ht="15" hidden="false" customHeight="false" outlineLevel="0" collapsed="false">
      <c r="A34" s="30"/>
      <c r="B34" s="30"/>
      <c r="C34" s="30"/>
      <c r="D34" s="30"/>
      <c r="E34" s="30"/>
      <c r="F34" s="30"/>
      <c r="G34" s="30"/>
      <c r="H34" s="30"/>
    </row>
    <row r="36" customFormat="false" ht="15" hidden="false" customHeight="true" outlineLevel="0" collapsed="false">
      <c r="A36" s="30" t="s">
        <v>155</v>
      </c>
      <c r="B36" s="30"/>
      <c r="C36" s="30"/>
      <c r="D36" s="30"/>
      <c r="E36" s="30"/>
      <c r="F36" s="30"/>
      <c r="G36" s="30"/>
      <c r="H36" s="30"/>
    </row>
    <row r="37" customFormat="false" ht="15" hidden="false" customHeight="false" outlineLevel="0" collapsed="false">
      <c r="A37" s="30"/>
      <c r="B37" s="30"/>
      <c r="C37" s="30"/>
      <c r="D37" s="30"/>
      <c r="E37" s="30"/>
      <c r="F37" s="30"/>
      <c r="G37" s="30"/>
      <c r="H37" s="30"/>
    </row>
    <row r="38" customFormat="false" ht="15" hidden="false" customHeight="false" outlineLevel="0" collapsed="false">
      <c r="A38" s="30"/>
      <c r="B38" s="30"/>
      <c r="C38" s="30"/>
      <c r="D38" s="30"/>
      <c r="E38" s="30"/>
      <c r="F38" s="30"/>
      <c r="G38" s="30"/>
      <c r="H38" s="30"/>
    </row>
  </sheetData>
  <mergeCells count="2">
    <mergeCell ref="A32:H34"/>
    <mergeCell ref="A36:H38"/>
  </mergeCells>
  <conditionalFormatting sqref="F8:F27">
    <cfRule type="cellIs" priority="2" operator="equal" aboveAverage="0" equalAverage="0" bottom="0" percent="0" rank="0" text="" dxfId="0">
      <formula>"OVERDUE"</formula>
    </cfRule>
    <cfRule type="cellIs" priority="3" operator="equal" aboveAverage="0" equalAverage="0" bottom="0" percent="0" rank="0" text="" dxfId="0">
      <formula>"EXPIRED"</formula>
    </cfRule>
    <cfRule type="cellIs" priority="4" operator="equal" aboveAverage="0" equalAverage="0" bottom="0" percent="0" rank="0" text="" dxfId="1">
      <formula>"Within 90 days"</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2026-08-12T16:08:07Z</dcterms:created>
  <dc:creator>openpyxl</dc:creator>
  <dc:description/>
  <dc:language>en-US</dc:language>
  <cp:lastModifiedBy/>
  <dcterms:modified xsi:type="dcterms:W3CDTF">2026-08-12T16:08:07Z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