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. Read Me" sheetId="1" state="visible" r:id="rId3"/>
    <sheet name="1. Draft" sheetId="2" state="visible" r:id="rId4"/>
    <sheet name="2. Corrections" sheetId="3" state="visible" r:id="rId5"/>
    <sheet name="3. NAV" sheetId="4" state="visible" r:id="rId6"/>
    <sheet name="4. Root Cause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<sst xmlns="http://schemas.openxmlformats.org/spreadsheetml/2006/main" count="128" uniqueCount="111">
  <si>
    <t xml:space="preserve">The Quarter-End Close</t>
  </si>
  <si>
    <t xml:space="preserve">Chapter 31, live — the simulation, and the same reconciliation for a close of your own.</t>
  </si>
  <si>
    <t xml:space="preserve">It is 30 September. Northbridge has three investments, the administrator has sent a draft trial balance, and five things are wrong with it. The chapter finds them one at a time and lands on a corrected net asset value of $128.5 million, cross-checked two ways.</t>
  </si>
  <si>
    <t xml:space="preserve">Why this is the sheet worth having open at close</t>
  </si>
  <si>
    <t xml:space="preserve">The controller added value not through one complex formula, but by connecting valuation, cash, accruals, legal terms and partner capital. The close is a system of interdependent checks, and this file is that system with the numbers taken out.</t>
  </si>
  <si>
    <t xml:space="preserve">The sheets</t>
  </si>
  <si>
    <t xml:space="preserve">1. Draft — what the administrator sent, and the investment rollforward that contradicts it.</t>
  </si>
  <si>
    <t xml:space="preserve">2. Corrections — the five findings, each with its journal entry and its effect on NAV.</t>
  </si>
  <si>
    <t xml:space="preserve">3. NAV — the bridge from draft partner capital to corrected NAV, cross-checked against the balance sheet. Both routes must agree, and the sheet says so out loud when they do not.</t>
  </si>
  <si>
    <t xml:space="preserve">4. Root Causes — what each finding says about the process, which is the part that stops it happening again.</t>
  </si>
  <si>
    <t xml:space="preserve">Every correction on sheet 2 is an input you can zero out. Set them all to zero and the sheet shows you the close the administrator would have delivered.</t>
  </si>
  <si>
    <t xml:space="preserve">What the administrator sent</t>
  </si>
  <si>
    <t xml:space="preserve">And the investment rollforward that contradicts it.</t>
  </si>
  <si>
    <t xml:space="preserve">Investment rollforward</t>
  </si>
  <si>
    <t xml:space="preserve">Investment</t>
  </si>
  <si>
    <t xml:space="preserve">Opening fair value</t>
  </si>
  <si>
    <t xml:space="preserve">Follow-on</t>
  </si>
  <si>
    <t xml:space="preserve">Proceeds</t>
  </si>
  <si>
    <t xml:space="preserve">Preliminary closing fair value</t>
  </si>
  <si>
    <t xml:space="preserve">Movement</t>
  </si>
  <si>
    <t xml:space="preserve">Cause</t>
  </si>
  <si>
    <t xml:space="preserve">Atlas Components</t>
  </si>
  <si>
    <t xml:space="preserve">EBITDA growth</t>
  </si>
  <si>
    <t xml:space="preserve">Meridian Health Services</t>
  </si>
  <si>
    <t xml:space="preserve">Follow-on and operating improvement</t>
  </si>
  <si>
    <t xml:space="preserve">Summit Software</t>
  </si>
  <si>
    <t xml:space="preserve">Lower forecast revenue and a market-multiple decline</t>
  </si>
  <si>
    <t xml:space="preserve">Total</t>
  </si>
  <si>
    <t xml:space="preserve">The draft trial balance</t>
  </si>
  <si>
    <t xml:space="preserve">Line</t>
  </si>
  <si>
    <t xml:space="preserve">As drafted</t>
  </si>
  <si>
    <t xml:space="preserve">Note</t>
  </si>
  <si>
    <t xml:space="preserve">Investments</t>
  </si>
  <si>
    <t xml:space="preserve">Does not agree with the rollforward</t>
  </si>
  <si>
    <t xml:space="preserve">Cash</t>
  </si>
  <si>
    <t xml:space="preserve">Bank statement shows a different figure</t>
  </si>
  <si>
    <t xml:space="preserve">Liabilities</t>
  </si>
  <si>
    <t xml:space="preserve">Includes an accrual unchanged for three quarters</t>
  </si>
  <si>
    <t xml:space="preserve">Partner capital</t>
  </si>
  <si>
    <t xml:space="preserve">The figure the correction bridge starts from</t>
  </si>
  <si>
    <t xml:space="preserve">Does the draft balance?</t>
  </si>
  <si>
    <t xml:space="preserve">The first issue</t>
  </si>
  <si>
    <t xml:space="preserve">Approved preliminary values total</t>
  </si>
  <si>
    <t xml:space="preserve">The trial balance shows</t>
  </si>
  <si>
    <t xml:space="preserve">Difference</t>
  </si>
  <si>
    <t xml:space="preserve">Meridian's distribution was posted as a reduction of fair value twice: once in the investment schedule and once through the ledger. The rollforward is what makes it visible — a trial balance on its own never would have.</t>
  </si>
  <si>
    <t xml:space="preserve">The five findings</t>
  </si>
  <si>
    <t xml:space="preserve">Each with its journal entry and its effect on net asset value.</t>
  </si>
  <si>
    <t xml:space="preserve">Finding</t>
  </si>
  <si>
    <t xml:space="preserve">NAV impact</t>
  </si>
  <si>
    <t xml:space="preserve">Debit</t>
  </si>
  <si>
    <t xml:space="preserve">Credit</t>
  </si>
  <si>
    <t xml:space="preserve">Duplicate Meridian reduction corrected</t>
  </si>
  <si>
    <t xml:space="preserve">Unrealised gain</t>
  </si>
  <si>
    <t xml:space="preserve">Unrecorded dividend received on 30 September</t>
  </si>
  <si>
    <t xml:space="preserve">Dividend income</t>
  </si>
  <si>
    <t xml:space="preserve">Excess legal accrual released</t>
  </si>
  <si>
    <t xml:space="preserve">Accrued legal fees</t>
  </si>
  <si>
    <t xml:space="preserve">Legal expense</t>
  </si>
  <si>
    <t xml:space="preserve">Management fee corrected for the step-down</t>
  </si>
  <si>
    <t xml:space="preserve">Accrued management fee</t>
  </si>
  <si>
    <t xml:space="preserve">Management fee expense</t>
  </si>
  <si>
    <t xml:space="preserve">Valuation committee approval — no further change</t>
  </si>
  <si>
    <t xml:space="preserve">—</t>
  </si>
  <si>
    <t xml:space="preserve">Do the corrections articulate?</t>
  </si>
  <si>
    <t xml:space="preserve">The management fee correction is the one that is easy to miss and hardest to find later. The investment period ended on 15 September, triggering a fee-base step-down: fees run on commitments to the 15th and on invested cost from the 16th. A legal trigger date, buried in a document, moving a number in a ledger.</t>
  </si>
  <si>
    <t xml:space="preserve">The corrected net asset value, two ways</t>
  </si>
  <si>
    <t xml:space="preserve">Both routes must agree.</t>
  </si>
  <si>
    <t xml:space="preserve">Route one — the correction bridge</t>
  </si>
  <si>
    <t xml:space="preserve">Amount</t>
  </si>
  <si>
    <t xml:space="preserve">Book</t>
  </si>
  <si>
    <t xml:space="preserve">Status</t>
  </si>
  <si>
    <t xml:space="preserve">Draft partner capital</t>
  </si>
  <si>
    <t xml:space="preserve">Unrecorded dividend</t>
  </si>
  <si>
    <t xml:space="preserve">Management fee corrected</t>
  </si>
  <si>
    <t xml:space="preserve">Total increase</t>
  </si>
  <si>
    <t xml:space="preserve">Corrected net asset value</t>
  </si>
  <si>
    <t xml:space="preserve">Route two — the balance sheet</t>
  </si>
  <si>
    <t xml:space="preserve">Component</t>
  </si>
  <si>
    <t xml:space="preserve">Liabilities after corrections</t>
  </si>
  <si>
    <t xml:space="preserve">Net asset value</t>
  </si>
  <si>
    <t xml:space="preserve">The cross-check</t>
  </si>
  <si>
    <t xml:space="preserve">The two routes agree?</t>
  </si>
  <si>
    <t xml:space="preserve">Investments tie to the approved valuation</t>
  </si>
  <si>
    <t xml:space="preserve">Change in NAV against the draft</t>
  </si>
  <si>
    <t xml:space="preserve">As a share of the draft</t>
  </si>
  <si>
    <t xml:space="preserve">Two routes to the same number is not redundancy — it is the control. A close that agrees with itself only one way has not been checked.</t>
  </si>
  <si>
    <t xml:space="preserve">What each finding says about the process</t>
  </si>
  <si>
    <t xml:space="preserve">The part that stops it happening again.</t>
  </si>
  <si>
    <t xml:space="preserve">Root-cause action</t>
  </si>
  <si>
    <t xml:space="preserve">Owner</t>
  </si>
  <si>
    <t xml:space="preserve">Target date</t>
  </si>
  <si>
    <t xml:space="preserve">Duplicate valuation entry</t>
  </si>
  <si>
    <t xml:space="preserve">Require automated investment-subledger-to-ledger reconciliation</t>
  </si>
  <si>
    <t xml:space="preserve">Missing dividend</t>
  </si>
  <si>
    <t xml:space="preserve">Implement daily bank-feed exception review near quarter-end</t>
  </si>
  <si>
    <t xml:space="preserve">Stale accrual</t>
  </si>
  <si>
    <t xml:space="preserve">Add quarterly vendor confirmation for material aged accruals</t>
  </si>
  <si>
    <t xml:space="preserve">Fee step-down missed</t>
  </si>
  <si>
    <t xml:space="preserve">Add legal trigger dates to the close calendar and to the fee model</t>
  </si>
  <si>
    <t xml:space="preserve">Actions closed</t>
  </si>
  <si>
    <t xml:space="preserve">The seven things the controller does before release</t>
  </si>
  <si>
    <t xml:space="preserve">1. update investor capital accounts</t>
  </si>
  <si>
    <t xml:space="preserve">2. recalculate net performance</t>
  </si>
  <si>
    <t xml:space="preserve">3. tie the investment table to the approved valuation</t>
  </si>
  <si>
    <t xml:space="preserve">4. update commentary on each investment</t>
  </si>
  <si>
    <t xml:space="preserve">5. confirm fee and expense disclosure</t>
  </si>
  <si>
    <t xml:space="preserve">6. record all review items in the issue log</t>
  </si>
  <si>
    <t xml:space="preserve">7. identify root causes</t>
  </si>
  <si>
    <t xml:space="preserve">Steps completed</t>
  </si>
  <si>
    <t xml:space="preserve">None of the five findings was a modelling error. Every one came from a control that did not exist, and every one was found by connecting two records that should have agreed and did not.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</si>
</sst>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"/>
    <numFmt numFmtId="166" formatCode="0.0%"/>
    <numFmt numFmtId="167" formatCode="dd/mm/yyyy"/>
    <numFmt numFmtId="168" formatCode="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4171D"/>
      <name val="Arial"/>
      <family val="0"/>
      <charset val="1"/>
    </font>
    <font>
      <i val="true"/>
      <sz val="9"/>
      <color rgb="FF555555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14171D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sz val="9"/>
      <color rgb="FF555555"/>
      <name val="Arial"/>
      <family val="0"/>
      <charset val="1"/>
    </font>
    <font>
      <sz val="10"/>
      <color rgb="FF008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4171D"/>
        <bgColor rgb="FF000000"/>
      </patternFill>
    </fill>
    <fill>
      <patternFill patternType="solid">
        <fgColor rgb="FFEAF1FB"/>
        <bgColor rgb="FFFFFFFF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 diagonalUp="false" diagonalDown="false">
      <left/>
      <right/>
      <top style="thin">
        <color rgb="FF333333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FCC"/>
      <rgbColor rgb="FFEAF1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14171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2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5" customFormat="false" ht="23.85" hidden="false" customHeight="false" outlineLevel="0" collapsed="false">
      <c r="A5" s="3" t="s">
        <v>2</v>
      </c>
    </row>
    <row r="7" customFormat="false" ht="15" hidden="false" customHeight="false" outlineLevel="0" collapsed="false">
      <c r="A7" s="4" t="s">
        <v>3</v>
      </c>
    </row>
    <row r="8" customFormat="false" ht="23.85" hidden="false" customHeight="false" outlineLevel="0" collapsed="false">
      <c r="A8" s="3" t="s">
        <v>4</v>
      </c>
    </row>
    <row r="10" customFormat="false" ht="15" hidden="false" customHeight="false" outlineLevel="0" collapsed="false">
      <c r="A10" s="4" t="s">
        <v>5</v>
      </c>
    </row>
    <row r="11" customFormat="false" ht="15" hidden="false" customHeight="false" outlineLevel="0" collapsed="false">
      <c r="A11" s="3" t="s">
        <v>6</v>
      </c>
    </row>
    <row r="12" customFormat="false" ht="15" hidden="false" customHeight="false" outlineLevel="0" collapsed="false">
      <c r="A12" s="3" t="s">
        <v>7</v>
      </c>
    </row>
    <row r="13" customFormat="false" ht="23.85" hidden="false" customHeight="false" outlineLevel="0" collapsed="false">
      <c r="A13" s="3" t="s">
        <v>8</v>
      </c>
    </row>
    <row r="14" customFormat="false" ht="15" hidden="false" customHeight="false" outlineLevel="0" collapsed="false">
      <c r="A14" s="3" t="s">
        <v>9</v>
      </c>
    </row>
    <row r="16" customFormat="false" ht="23.85" hidden="false" customHeight="false" outlineLevel="0" collapsed="false">
      <c r="A16" s="3" t="s">
        <v>10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6"/>
    <col collapsed="false" customWidth="true" hidden="false" outlineLevel="0" max="4" min="2" style="0" width="16"/>
    <col collapsed="false" customWidth="true" hidden="false" outlineLevel="0" max="5" min="5" style="0" width="20"/>
    <col collapsed="false" customWidth="true" hidden="false" outlineLevel="0" max="6" min="6" style="0" width="16"/>
    <col collapsed="false" customWidth="true" hidden="false" outlineLevel="0" max="7" min="7" style="0" width="44"/>
  </cols>
  <sheetData>
    <row r="1" customFormat="false" ht="17.35" hidden="false" customHeight="false" outlineLevel="0" collapsed="false">
      <c r="A1" s="1" t="s">
        <v>11</v>
      </c>
    </row>
    <row r="2" customFormat="false" ht="15" hidden="false" customHeight="false" outlineLevel="0" collapsed="false">
      <c r="A2" s="2" t="s">
        <v>12</v>
      </c>
    </row>
    <row r="4" customFormat="false" ht="15" hidden="false" customHeight="false" outlineLevel="0" collapsed="false">
      <c r="A4" s="5" t="s">
        <v>13</v>
      </c>
    </row>
    <row r="5" customFormat="false" ht="23.85" hidden="false" customHeight="false" outlineLevel="0" collapsed="false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</row>
    <row r="6" customFormat="false" ht="15" hidden="false" customHeight="false" outlineLevel="0" collapsed="false">
      <c r="A6" s="7" t="s">
        <v>21</v>
      </c>
      <c r="B6" s="8" t="n">
        <v>55</v>
      </c>
      <c r="C6" s="8" t="n">
        <v>0</v>
      </c>
      <c r="D6" s="8" t="n">
        <v>0</v>
      </c>
      <c r="E6" s="8" t="n">
        <v>58</v>
      </c>
      <c r="F6" s="9" t="n">
        <f aca="false">IF(OR(B6="",E6=""),"",E6-B6-N(C6)+N(D6))</f>
        <v>3</v>
      </c>
      <c r="G6" s="7" t="s">
        <v>22</v>
      </c>
    </row>
    <row r="7" customFormat="false" ht="15" hidden="false" customHeight="false" outlineLevel="0" collapsed="false">
      <c r="A7" s="7" t="s">
        <v>23</v>
      </c>
      <c r="B7" s="8" t="n">
        <v>40</v>
      </c>
      <c r="C7" s="8" t="n">
        <v>5</v>
      </c>
      <c r="D7" s="8" t="n">
        <v>2</v>
      </c>
      <c r="E7" s="8" t="n">
        <v>46</v>
      </c>
      <c r="F7" s="9" t="n">
        <f aca="false">IF(OR(B7="",E7=""),"",E7-B7-N(C7)+N(D7))</f>
        <v>3</v>
      </c>
      <c r="G7" s="7" t="s">
        <v>24</v>
      </c>
    </row>
    <row r="8" customFormat="false" ht="15" hidden="false" customHeight="false" outlineLevel="0" collapsed="false">
      <c r="A8" s="7" t="s">
        <v>25</v>
      </c>
      <c r="B8" s="8" t="n">
        <v>30</v>
      </c>
      <c r="C8" s="8" t="n">
        <v>0</v>
      </c>
      <c r="D8" s="8" t="n">
        <v>0</v>
      </c>
      <c r="E8" s="8" t="n">
        <v>27</v>
      </c>
      <c r="F8" s="9" t="n">
        <f aca="false">IF(OR(B8="",E8=""),"",E8-B8-N(C8)+N(D8))</f>
        <v>-3</v>
      </c>
      <c r="G8" s="7" t="s">
        <v>26</v>
      </c>
    </row>
    <row r="9" customFormat="false" ht="15" hidden="false" customHeight="false" outlineLevel="0" collapsed="false">
      <c r="A9" s="7"/>
      <c r="B9" s="8"/>
      <c r="C9" s="8"/>
      <c r="D9" s="8"/>
      <c r="E9" s="8"/>
      <c r="F9" s="9" t="str">
        <f aca="false">IF(OR(B9="",E9=""),"",E9-B9-N(C9)+N(D9))</f>
        <v/>
      </c>
      <c r="G9" s="7"/>
    </row>
    <row r="10" customFormat="false" ht="15" hidden="false" customHeight="false" outlineLevel="0" collapsed="false">
      <c r="A10" s="7"/>
      <c r="B10" s="8"/>
      <c r="C10" s="8"/>
      <c r="D10" s="8"/>
      <c r="E10" s="8"/>
      <c r="F10" s="9" t="str">
        <f aca="false">IF(OR(B10="",E10=""),"",E10-B10-N(C10)+N(D10))</f>
        <v/>
      </c>
      <c r="G10" s="7"/>
    </row>
    <row r="11" customFormat="false" ht="15" hidden="false" customHeight="false" outlineLevel="0" collapsed="false">
      <c r="A11" s="7"/>
      <c r="B11" s="8"/>
      <c r="C11" s="8"/>
      <c r="D11" s="8"/>
      <c r="E11" s="8"/>
      <c r="F11" s="9" t="str">
        <f aca="false">IF(OR(B11="",E11=""),"",E11-B11-N(C11)+N(D11))</f>
        <v/>
      </c>
      <c r="G11" s="7"/>
    </row>
    <row r="13" customFormat="false" ht="15" hidden="false" customHeight="false" outlineLevel="0" collapsed="false">
      <c r="A13" s="10" t="s">
        <v>27</v>
      </c>
      <c r="B13" s="11" t="n">
        <f aca="false">SUM(B6:B11)</f>
        <v>125</v>
      </c>
      <c r="C13" s="11" t="n">
        <f aca="false">SUM(C6:C11)</f>
        <v>5</v>
      </c>
      <c r="D13" s="11" t="n">
        <f aca="false">SUM(D6:D11)</f>
        <v>2</v>
      </c>
      <c r="E13" s="11" t="n">
        <f aca="false">SUM(E6:E11)</f>
        <v>131</v>
      </c>
      <c r="F13" s="11" t="n">
        <f aca="false">SUM(F6:F11)</f>
        <v>3</v>
      </c>
    </row>
    <row r="15" customFormat="false" ht="15" hidden="false" customHeight="false" outlineLevel="0" collapsed="false">
      <c r="A15" s="5" t="s">
        <v>28</v>
      </c>
    </row>
    <row r="16" customFormat="false" ht="15" hidden="false" customHeight="false" outlineLevel="0" collapsed="false">
      <c r="A16" s="6" t="s">
        <v>29</v>
      </c>
      <c r="B16" s="6" t="s">
        <v>30</v>
      </c>
      <c r="C16" s="6" t="s">
        <v>31</v>
      </c>
    </row>
    <row r="17" customFormat="false" ht="15" hidden="false" customHeight="false" outlineLevel="0" collapsed="false">
      <c r="A17" s="12" t="s">
        <v>32</v>
      </c>
      <c r="B17" s="8" t="n">
        <v>129</v>
      </c>
      <c r="C17" s="13" t="s">
        <v>33</v>
      </c>
    </row>
    <row r="18" customFormat="false" ht="15" hidden="false" customHeight="false" outlineLevel="0" collapsed="false">
      <c r="A18" s="12" t="s">
        <v>34</v>
      </c>
      <c r="B18" s="8" t="n">
        <v>8</v>
      </c>
      <c r="C18" s="13" t="s">
        <v>35</v>
      </c>
    </row>
    <row r="19" customFormat="false" ht="15" hidden="false" customHeight="false" outlineLevel="0" collapsed="false">
      <c r="A19" s="12" t="s">
        <v>36</v>
      </c>
      <c r="B19" s="8" t="n">
        <v>12</v>
      </c>
      <c r="C19" s="13" t="s">
        <v>37</v>
      </c>
    </row>
    <row r="20" customFormat="false" ht="15" hidden="false" customHeight="false" outlineLevel="0" collapsed="false">
      <c r="A20" s="12" t="s">
        <v>38</v>
      </c>
      <c r="B20" s="8" t="n">
        <v>125</v>
      </c>
      <c r="C20" s="13" t="s">
        <v>39</v>
      </c>
    </row>
    <row r="22" customFormat="false" ht="15" hidden="false" customHeight="false" outlineLevel="0" collapsed="false">
      <c r="A22" s="10" t="s">
        <v>40</v>
      </c>
      <c r="B22" s="10" t="str">
        <f aca="false">IF(ABS(B17+B18-B19-B20)&lt;0.0005,"yes","no — off by "&amp;TEXT(B17+B18-B19-B20,"0.0"))</f>
        <v>yes</v>
      </c>
    </row>
    <row r="24" customFormat="false" ht="15" hidden="false" customHeight="false" outlineLevel="0" collapsed="false">
      <c r="A24" s="5" t="s">
        <v>41</v>
      </c>
    </row>
    <row r="25" customFormat="false" ht="15" hidden="false" customHeight="false" outlineLevel="0" collapsed="false">
      <c r="A25" s="14" t="s">
        <v>42</v>
      </c>
      <c r="B25" s="15" t="n">
        <f aca="false">E13</f>
        <v>131</v>
      </c>
    </row>
    <row r="26" customFormat="false" ht="15" hidden="false" customHeight="false" outlineLevel="0" collapsed="false">
      <c r="A26" s="14" t="s">
        <v>43</v>
      </c>
      <c r="B26" s="15" t="n">
        <f aca="false">B17</f>
        <v>129</v>
      </c>
    </row>
    <row r="27" customFormat="false" ht="15" hidden="false" customHeight="false" outlineLevel="0" collapsed="false">
      <c r="A27" s="10" t="s">
        <v>44</v>
      </c>
      <c r="B27" s="16" t="n">
        <f aca="false">IFERROR(B25-B26,"")</f>
        <v>2</v>
      </c>
    </row>
    <row r="28" customFormat="false" ht="15" hidden="false" customHeight="true" outlineLevel="0" collapsed="false">
      <c r="A28" s="17" t="s">
        <v>45</v>
      </c>
      <c r="B28" s="17"/>
      <c r="C28" s="17"/>
      <c r="D28" s="17"/>
      <c r="E28" s="17"/>
      <c r="F28" s="17"/>
      <c r="G28" s="17"/>
    </row>
    <row r="29" customFormat="false" ht="15" hidden="false" customHeight="false" outlineLevel="0" collapsed="false">
      <c r="A29" s="17"/>
      <c r="B29" s="17"/>
      <c r="C29" s="17"/>
      <c r="D29" s="17"/>
      <c r="E29" s="17"/>
      <c r="F29" s="17"/>
      <c r="G29" s="17"/>
    </row>
    <row r="30" customFormat="false" ht="15" hidden="false" customHeight="false" outlineLevel="0" collapsed="false">
      <c r="A30" s="17"/>
      <c r="B30" s="17"/>
      <c r="C30" s="17"/>
      <c r="D30" s="17"/>
      <c r="E30" s="17"/>
      <c r="F30" s="17"/>
      <c r="G30" s="17"/>
    </row>
  </sheetData>
  <mergeCells count="1">
    <mergeCell ref="A28:G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6"/>
    <col collapsed="false" customWidth="true" hidden="false" outlineLevel="0" max="4" min="3" style="0" width="30"/>
    <col collapsed="false" customWidth="true" hidden="false" outlineLevel="0" max="6" min="5" style="0" width="16"/>
    <col collapsed="false" customWidth="true" hidden="false" outlineLevel="0" max="7" min="7" style="0" width="40"/>
  </cols>
  <sheetData>
    <row r="1" customFormat="false" ht="17.35" hidden="false" customHeight="false" outlineLevel="0" collapsed="false">
      <c r="A1" s="1" t="s">
        <v>46</v>
      </c>
    </row>
    <row r="2" customFormat="false" ht="15" hidden="false" customHeight="false" outlineLevel="0" collapsed="false">
      <c r="A2" s="2" t="s">
        <v>47</v>
      </c>
    </row>
    <row r="5" customFormat="false" ht="15" hidden="false" customHeight="false" outlineLevel="0" collapsed="false">
      <c r="A5" s="6" t="s">
        <v>48</v>
      </c>
      <c r="B5" s="6" t="s">
        <v>49</v>
      </c>
      <c r="C5" s="6" t="s">
        <v>50</v>
      </c>
      <c r="D5" s="6" t="s">
        <v>51</v>
      </c>
      <c r="E5" s="6" t="s">
        <v>32</v>
      </c>
      <c r="F5" s="6" t="s">
        <v>34</v>
      </c>
      <c r="G5" s="6" t="s">
        <v>36</v>
      </c>
    </row>
    <row r="6" customFormat="false" ht="15" hidden="false" customHeight="false" outlineLevel="0" collapsed="false">
      <c r="A6" s="12" t="s">
        <v>52</v>
      </c>
      <c r="B6" s="8" t="n">
        <v>2</v>
      </c>
      <c r="C6" s="12" t="s">
        <v>32</v>
      </c>
      <c r="D6" s="12" t="s">
        <v>53</v>
      </c>
      <c r="E6" s="8" t="n">
        <v>2</v>
      </c>
      <c r="F6" s="8" t="n">
        <v>0</v>
      </c>
      <c r="G6" s="8" t="n">
        <v>0</v>
      </c>
    </row>
    <row r="7" customFormat="false" ht="15" hidden="false" customHeight="false" outlineLevel="0" collapsed="false">
      <c r="A7" s="12" t="s">
        <v>54</v>
      </c>
      <c r="B7" s="8" t="n">
        <v>0.4</v>
      </c>
      <c r="C7" s="12" t="s">
        <v>34</v>
      </c>
      <c r="D7" s="12" t="s">
        <v>55</v>
      </c>
      <c r="E7" s="8" t="n">
        <v>0</v>
      </c>
      <c r="F7" s="8" t="n">
        <v>0.4</v>
      </c>
      <c r="G7" s="8" t="n">
        <v>0</v>
      </c>
    </row>
    <row r="8" customFormat="false" ht="15" hidden="false" customHeight="false" outlineLevel="0" collapsed="false">
      <c r="A8" s="12" t="s">
        <v>56</v>
      </c>
      <c r="B8" s="8" t="n">
        <v>0.9</v>
      </c>
      <c r="C8" s="12" t="s">
        <v>57</v>
      </c>
      <c r="D8" s="12" t="s">
        <v>58</v>
      </c>
      <c r="E8" s="8" t="n">
        <v>0</v>
      </c>
      <c r="F8" s="8" t="n">
        <v>0</v>
      </c>
      <c r="G8" s="8" t="n">
        <v>-0.9</v>
      </c>
    </row>
    <row r="9" customFormat="false" ht="15" hidden="false" customHeight="false" outlineLevel="0" collapsed="false">
      <c r="A9" s="12" t="s">
        <v>59</v>
      </c>
      <c r="B9" s="8" t="n">
        <v>0.2</v>
      </c>
      <c r="C9" s="12" t="s">
        <v>60</v>
      </c>
      <c r="D9" s="12" t="s">
        <v>61</v>
      </c>
      <c r="E9" s="8" t="n">
        <v>0</v>
      </c>
      <c r="F9" s="8" t="n">
        <v>0</v>
      </c>
      <c r="G9" s="8" t="n">
        <v>-0.2</v>
      </c>
    </row>
    <row r="10" customFormat="false" ht="15" hidden="false" customHeight="false" outlineLevel="0" collapsed="false">
      <c r="A10" s="12" t="s">
        <v>62</v>
      </c>
      <c r="B10" s="8" t="n">
        <v>0</v>
      </c>
      <c r="C10" s="12" t="s">
        <v>63</v>
      </c>
      <c r="D10" s="12" t="s">
        <v>63</v>
      </c>
      <c r="E10" s="8" t="n">
        <v>0</v>
      </c>
      <c r="F10" s="8" t="n">
        <v>0</v>
      </c>
      <c r="G10" s="8" t="n">
        <v>0</v>
      </c>
    </row>
    <row r="12" customFormat="false" ht="15" hidden="false" customHeight="false" outlineLevel="0" collapsed="false">
      <c r="A12" s="10" t="s">
        <v>27</v>
      </c>
      <c r="B12" s="11" t="n">
        <f aca="false">SUM(B6:B10)</f>
        <v>3.5</v>
      </c>
      <c r="E12" s="11" t="n">
        <f aca="false">SUM(E6:E10)</f>
        <v>2</v>
      </c>
      <c r="F12" s="11" t="n">
        <f aca="false">SUM(F6:F10)</f>
        <v>0.4</v>
      </c>
      <c r="G12" s="11" t="n">
        <f aca="false">SUM(G6:G10)</f>
        <v>-1.1</v>
      </c>
    </row>
    <row r="14" customFormat="false" ht="15" hidden="false" customHeight="false" outlineLevel="0" collapsed="false">
      <c r="A14" s="10" t="s">
        <v>64</v>
      </c>
      <c r="B14" s="18" t="str">
        <f aca="false">IF(ABS(B12-(E12+F12-G12))&lt;0.0005,"yes — the NAV impact equals assets less liabilities","NO — a correction has been entered inconsistently")</f>
        <v>yes — the NAV impact equals assets less liabilities</v>
      </c>
      <c r="C14" s="18"/>
      <c r="D14" s="18"/>
      <c r="E14" s="18"/>
      <c r="F14" s="18"/>
      <c r="G14" s="18"/>
    </row>
    <row r="16" customFormat="false" ht="15" hidden="false" customHeight="true" outlineLevel="0" collapsed="false">
      <c r="A16" s="17" t="s">
        <v>65</v>
      </c>
      <c r="B16" s="17"/>
      <c r="C16" s="17"/>
      <c r="D16" s="17"/>
      <c r="E16" s="17"/>
      <c r="F16" s="17"/>
      <c r="G16" s="17"/>
    </row>
    <row r="17" customFormat="false" ht="15" hidden="false" customHeight="false" outlineLevel="0" collapsed="false">
      <c r="A17" s="17"/>
      <c r="B17" s="17"/>
      <c r="C17" s="17"/>
      <c r="D17" s="17"/>
      <c r="E17" s="17"/>
      <c r="F17" s="17"/>
      <c r="G17" s="17"/>
    </row>
    <row r="18" customFormat="false" ht="15" hidden="false" customHeight="false" outlineLevel="0" collapsed="false">
      <c r="A18" s="17"/>
      <c r="B18" s="17"/>
      <c r="C18" s="17"/>
      <c r="D18" s="17"/>
      <c r="E18" s="17"/>
      <c r="F18" s="17"/>
      <c r="G18" s="17"/>
    </row>
    <row r="19" customFormat="false" ht="15" hidden="false" customHeight="false" outlineLevel="0" collapsed="false">
      <c r="A19" s="17"/>
      <c r="B19" s="17"/>
      <c r="C19" s="17"/>
      <c r="D19" s="17"/>
      <c r="E19" s="17"/>
      <c r="F19" s="17"/>
      <c r="G19" s="17"/>
    </row>
  </sheetData>
  <mergeCells count="2">
    <mergeCell ref="B14:G14"/>
    <mergeCell ref="A16:G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2"/>
    <col collapsed="false" customWidth="true" hidden="false" outlineLevel="0" max="3" min="2" style="0" width="18"/>
    <col collapsed="false" customWidth="true" hidden="false" outlineLevel="0" max="4" min="4" style="0" width="16"/>
    <col collapsed="false" customWidth="true" hidden="false" outlineLevel="0" max="5" min="5" style="0" width="44"/>
  </cols>
  <sheetData>
    <row r="1" customFormat="false" ht="17.35" hidden="false" customHeight="false" outlineLevel="0" collapsed="false">
      <c r="A1" s="1" t="s">
        <v>66</v>
      </c>
    </row>
    <row r="2" customFormat="false" ht="15" hidden="false" customHeight="false" outlineLevel="0" collapsed="false">
      <c r="A2" s="2" t="s">
        <v>67</v>
      </c>
    </row>
    <row r="4" customFormat="false" ht="15" hidden="false" customHeight="false" outlineLevel="0" collapsed="false">
      <c r="A4" s="5" t="s">
        <v>68</v>
      </c>
    </row>
    <row r="5" customFormat="false" ht="15" hidden="false" customHeight="false" outlineLevel="0" collapsed="false">
      <c r="A5" s="6" t="s">
        <v>29</v>
      </c>
      <c r="B5" s="6" t="s">
        <v>69</v>
      </c>
      <c r="C5" s="6" t="s">
        <v>70</v>
      </c>
      <c r="D5" s="6" t="s">
        <v>71</v>
      </c>
    </row>
    <row r="6" customFormat="false" ht="15" hidden="false" customHeight="false" outlineLevel="0" collapsed="false">
      <c r="A6" s="12" t="s">
        <v>72</v>
      </c>
      <c r="B6" s="19" t="n">
        <f aca="false">'1. Draft'!B20</f>
        <v>125</v>
      </c>
      <c r="C6" s="20" t="n">
        <v>125</v>
      </c>
    </row>
    <row r="7" customFormat="false" ht="15" hidden="false" customHeight="false" outlineLevel="0" collapsed="false">
      <c r="A7" s="12" t="s">
        <v>52</v>
      </c>
      <c r="B7" s="19" t="n">
        <f aca="false">'2. Corrections'!B6</f>
        <v>2</v>
      </c>
      <c r="C7" s="20" t="n">
        <v>2</v>
      </c>
    </row>
    <row r="8" customFormat="false" ht="15" hidden="false" customHeight="false" outlineLevel="0" collapsed="false">
      <c r="A8" s="12" t="s">
        <v>73</v>
      </c>
      <c r="B8" s="19" t="n">
        <f aca="false">'2. Corrections'!B7</f>
        <v>0.4</v>
      </c>
      <c r="C8" s="20" t="n">
        <v>0.4</v>
      </c>
    </row>
    <row r="9" customFormat="false" ht="15" hidden="false" customHeight="false" outlineLevel="0" collapsed="false">
      <c r="A9" s="12" t="s">
        <v>56</v>
      </c>
      <c r="B9" s="19" t="n">
        <f aca="false">'2. Corrections'!B8</f>
        <v>0.9</v>
      </c>
      <c r="C9" s="20" t="n">
        <v>0.9</v>
      </c>
    </row>
    <row r="10" customFormat="false" ht="15" hidden="false" customHeight="false" outlineLevel="0" collapsed="false">
      <c r="A10" s="12" t="s">
        <v>74</v>
      </c>
      <c r="B10" s="19" t="n">
        <f aca="false">'2. Corrections'!B9</f>
        <v>0.2</v>
      </c>
      <c r="C10" s="20" t="n">
        <v>0.2</v>
      </c>
    </row>
    <row r="11" customFormat="false" ht="15" hidden="false" customHeight="false" outlineLevel="0" collapsed="false">
      <c r="A11" s="21" t="s">
        <v>75</v>
      </c>
      <c r="B11" s="22" t="n">
        <f aca="false">SUM(B7:B10)</f>
        <v>3.5</v>
      </c>
      <c r="C11" s="20" t="n">
        <v>3.5</v>
      </c>
    </row>
    <row r="12" customFormat="false" ht="15" hidden="false" customHeight="false" outlineLevel="0" collapsed="false">
      <c r="A12" s="21" t="s">
        <v>76</v>
      </c>
      <c r="B12" s="23" t="n">
        <f aca="false">B6+B11</f>
        <v>128.5</v>
      </c>
      <c r="C12" s="20" t="n">
        <v>128.5</v>
      </c>
      <c r="D12" s="21" t="str">
        <f aca="false">IF(ABS(B12-C12)&lt;0.005,"OK","OUT")</f>
        <v>OK</v>
      </c>
    </row>
    <row r="14" customFormat="false" ht="15" hidden="false" customHeight="false" outlineLevel="0" collapsed="false">
      <c r="A14" s="5" t="s">
        <v>77</v>
      </c>
    </row>
    <row r="15" customFormat="false" ht="15" hidden="false" customHeight="false" outlineLevel="0" collapsed="false">
      <c r="A15" s="6" t="s">
        <v>78</v>
      </c>
      <c r="B15" s="6" t="s">
        <v>69</v>
      </c>
      <c r="C15" s="6" t="s">
        <v>70</v>
      </c>
      <c r="D15" s="6" t="s">
        <v>71</v>
      </c>
    </row>
    <row r="16" customFormat="false" ht="15" hidden="false" customHeight="false" outlineLevel="0" collapsed="false">
      <c r="A16" s="12" t="s">
        <v>32</v>
      </c>
      <c r="B16" s="9" t="n">
        <f aca="false">'1. Draft'!B17+'2. Corrections'!E12</f>
        <v>131</v>
      </c>
      <c r="C16" s="20" t="n">
        <v>131</v>
      </c>
      <c r="D16" s="21" t="str">
        <f aca="false">IF(ABS(B16-C16)&lt;0.005,"OK","OUT")</f>
        <v>OK</v>
      </c>
    </row>
    <row r="17" customFormat="false" ht="15" hidden="false" customHeight="false" outlineLevel="0" collapsed="false">
      <c r="A17" s="12" t="s">
        <v>34</v>
      </c>
      <c r="B17" s="9" t="n">
        <f aca="false">'1. Draft'!B18+'2. Corrections'!F12</f>
        <v>8.4</v>
      </c>
      <c r="C17" s="20" t="n">
        <v>8.4</v>
      </c>
      <c r="D17" s="21" t="str">
        <f aca="false">IF(ABS(B17-C17)&lt;0.005,"OK","OUT")</f>
        <v>OK</v>
      </c>
    </row>
    <row r="18" customFormat="false" ht="15" hidden="false" customHeight="false" outlineLevel="0" collapsed="false">
      <c r="A18" s="12" t="s">
        <v>79</v>
      </c>
      <c r="B18" s="9" t="n">
        <f aca="false">-('1. Draft'!B19+'2. Corrections'!G12)</f>
        <v>-10.9</v>
      </c>
      <c r="C18" s="20" t="n">
        <v>-10.9</v>
      </c>
      <c r="D18" s="21" t="str">
        <f aca="false">IF(ABS(B18-C18)&lt;0.005,"OK","OUT")</f>
        <v>OK</v>
      </c>
    </row>
    <row r="19" customFormat="false" ht="15" hidden="false" customHeight="false" outlineLevel="0" collapsed="false">
      <c r="A19" s="21" t="s">
        <v>80</v>
      </c>
      <c r="B19" s="23" t="n">
        <f aca="false">SUM(B16:B18)</f>
        <v>128.5</v>
      </c>
      <c r="C19" s="20" t="n">
        <v>128.5</v>
      </c>
      <c r="D19" s="21" t="str">
        <f aca="false">IF(ABS(B19-C19)&lt;0.005,"OK","OUT")</f>
        <v>OK</v>
      </c>
    </row>
    <row r="21" customFormat="false" ht="15" hidden="false" customHeight="false" outlineLevel="0" collapsed="false">
      <c r="A21" s="5" t="s">
        <v>81</v>
      </c>
    </row>
    <row r="22" customFormat="false" ht="15" hidden="false" customHeight="false" outlineLevel="0" collapsed="false">
      <c r="A22" s="10" t="s">
        <v>82</v>
      </c>
      <c r="B22" s="18" t="str">
        <f aca="false">IF(ABS(B12-B19)&lt;0.0005,"YES — the balance-sheet calculation agrees with the corrected partner capital","NO — do not release the close")</f>
        <v>YES — the balance-sheet calculation agrees with the corrected partner capital</v>
      </c>
      <c r="C22" s="18"/>
      <c r="D22" s="18"/>
      <c r="E22" s="18"/>
    </row>
    <row r="24" customFormat="false" ht="15" hidden="false" customHeight="false" outlineLevel="0" collapsed="false">
      <c r="A24" s="14" t="s">
        <v>83</v>
      </c>
      <c r="B24" s="10" t="str">
        <f aca="false">IF(ABS(B16-'1. Draft'!E13)&lt;0.0005,"OK","OUT")</f>
        <v>OK</v>
      </c>
    </row>
    <row r="25" customFormat="false" ht="15" hidden="false" customHeight="false" outlineLevel="0" collapsed="false">
      <c r="A25" s="14" t="s">
        <v>84</v>
      </c>
      <c r="B25" s="24" t="n">
        <f aca="false">IFERROR(B12-B6,"")</f>
        <v>3.5</v>
      </c>
    </row>
    <row r="26" customFormat="false" ht="15" hidden="false" customHeight="false" outlineLevel="0" collapsed="false">
      <c r="A26" s="14" t="s">
        <v>85</v>
      </c>
      <c r="B26" s="25" t="n">
        <f aca="false">IFERROR(B25/B6,"")</f>
        <v>0.028</v>
      </c>
    </row>
    <row r="28" customFormat="false" ht="15" hidden="false" customHeight="true" outlineLevel="0" collapsed="false">
      <c r="A28" s="17" t="s">
        <v>86</v>
      </c>
      <c r="B28" s="17"/>
      <c r="C28" s="17"/>
      <c r="D28" s="17"/>
      <c r="E28" s="17"/>
    </row>
    <row r="29" customFormat="false" ht="15" hidden="false" customHeight="false" outlineLevel="0" collapsed="false">
      <c r="A29" s="17"/>
      <c r="B29" s="17"/>
      <c r="C29" s="17"/>
      <c r="D29" s="17"/>
      <c r="E29" s="17"/>
    </row>
    <row r="30" customFormat="false" ht="15" hidden="false" customHeight="false" outlineLevel="0" collapsed="false">
      <c r="A30" s="17"/>
      <c r="B30" s="17"/>
      <c r="C30" s="17"/>
      <c r="D30" s="17"/>
      <c r="E30" s="17"/>
    </row>
  </sheetData>
  <mergeCells count="2">
    <mergeCell ref="B22:E22"/>
    <mergeCell ref="A28:E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54"/>
    <col collapsed="false" customWidth="true" hidden="false" outlineLevel="0" max="4" min="3" style="0" width="18"/>
    <col collapsed="false" customWidth="true" hidden="false" outlineLevel="0" max="5" min="5" style="0" width="32"/>
  </cols>
  <sheetData>
    <row r="1" customFormat="false" ht="17.35" hidden="false" customHeight="false" outlineLevel="0" collapsed="false">
      <c r="A1" s="1" t="s">
        <v>87</v>
      </c>
    </row>
    <row r="2" customFormat="false" ht="15" hidden="false" customHeight="false" outlineLevel="0" collapsed="false">
      <c r="A2" s="2" t="s">
        <v>88</v>
      </c>
    </row>
    <row r="5" customFormat="false" ht="15" hidden="false" customHeight="false" outlineLevel="0" collapsed="false">
      <c r="A5" s="6" t="s">
        <v>48</v>
      </c>
      <c r="B5" s="6" t="s">
        <v>89</v>
      </c>
      <c r="C5" s="6" t="s">
        <v>71</v>
      </c>
      <c r="D5" s="6" t="s">
        <v>90</v>
      </c>
      <c r="E5" s="6" t="s">
        <v>91</v>
      </c>
    </row>
    <row r="6" customFormat="false" ht="15" hidden="false" customHeight="false" outlineLevel="0" collapsed="false">
      <c r="A6" s="12" t="s">
        <v>92</v>
      </c>
      <c r="B6" s="26" t="s">
        <v>93</v>
      </c>
      <c r="C6" s="27"/>
      <c r="D6" s="7"/>
      <c r="E6" s="28"/>
    </row>
    <row r="7" customFormat="false" ht="15" hidden="false" customHeight="false" outlineLevel="0" collapsed="false">
      <c r="A7" s="12" t="s">
        <v>94</v>
      </c>
      <c r="B7" s="26" t="s">
        <v>95</v>
      </c>
      <c r="C7" s="27"/>
      <c r="D7" s="7"/>
      <c r="E7" s="28"/>
    </row>
    <row r="8" customFormat="false" ht="15" hidden="false" customHeight="false" outlineLevel="0" collapsed="false">
      <c r="A8" s="12" t="s">
        <v>96</v>
      </c>
      <c r="B8" s="26" t="s">
        <v>97</v>
      </c>
      <c r="C8" s="27"/>
      <c r="D8" s="7"/>
      <c r="E8" s="28"/>
    </row>
    <row r="9" customFormat="false" ht="15" hidden="false" customHeight="false" outlineLevel="0" collapsed="false">
      <c r="A9" s="12" t="s">
        <v>98</v>
      </c>
      <c r="B9" s="26" t="s">
        <v>99</v>
      </c>
      <c r="C9" s="27"/>
      <c r="D9" s="7"/>
      <c r="E9" s="28"/>
    </row>
    <row r="11" customFormat="false" ht="15" hidden="false" customHeight="false" outlineLevel="0" collapsed="false">
      <c r="A11" s="10" t="s">
        <v>100</v>
      </c>
      <c r="B11" s="29" t="n">
        <f aca="false">COUNTIF(C6:C9,"Done")</f>
        <v>0</v>
      </c>
    </row>
    <row r="13" customFormat="false" ht="15" hidden="false" customHeight="false" outlineLevel="0" collapsed="false">
      <c r="A13" s="5" t="s">
        <v>101</v>
      </c>
    </row>
    <row r="14" customFormat="false" ht="15" hidden="false" customHeight="false" outlineLevel="0" collapsed="false">
      <c r="A14" s="14" t="s">
        <v>102</v>
      </c>
      <c r="C14" s="27"/>
    </row>
    <row r="15" customFormat="false" ht="15" hidden="false" customHeight="false" outlineLevel="0" collapsed="false">
      <c r="A15" s="14" t="s">
        <v>103</v>
      </c>
      <c r="C15" s="27"/>
    </row>
    <row r="16" customFormat="false" ht="15" hidden="false" customHeight="false" outlineLevel="0" collapsed="false">
      <c r="A16" s="14" t="s">
        <v>104</v>
      </c>
      <c r="C16" s="27"/>
    </row>
    <row r="17" customFormat="false" ht="15" hidden="false" customHeight="false" outlineLevel="0" collapsed="false">
      <c r="A17" s="14" t="s">
        <v>105</v>
      </c>
      <c r="C17" s="27"/>
    </row>
    <row r="18" customFormat="false" ht="15" hidden="false" customHeight="false" outlineLevel="0" collapsed="false">
      <c r="A18" s="14" t="s">
        <v>106</v>
      </c>
      <c r="C18" s="27"/>
    </row>
    <row r="19" customFormat="false" ht="15" hidden="false" customHeight="false" outlineLevel="0" collapsed="false">
      <c r="A19" s="14" t="s">
        <v>107</v>
      </c>
      <c r="C19" s="27"/>
    </row>
    <row r="20" customFormat="false" ht="15" hidden="false" customHeight="false" outlineLevel="0" collapsed="false">
      <c r="A20" s="14" t="s">
        <v>108</v>
      </c>
      <c r="C20" s="27"/>
    </row>
    <row r="22" customFormat="false" ht="15" hidden="false" customHeight="false" outlineLevel="0" collapsed="false">
      <c r="A22" s="10" t="s">
        <v>109</v>
      </c>
      <c r="C22" s="29" t="n">
        <f aca="false">COUNTIF(C14:C20,"Done")</f>
        <v>0</v>
      </c>
    </row>
    <row r="24" customFormat="false" ht="15" hidden="false" customHeight="true" outlineLevel="0" collapsed="false">
      <c r="A24" s="17" t="s">
        <v>110</v>
      </c>
      <c r="B24" s="17"/>
      <c r="C24" s="17"/>
      <c r="D24" s="17"/>
      <c r="E24" s="17"/>
    </row>
    <row r="25" customFormat="false" ht="15" hidden="false" customHeight="false" outlineLevel="0" collapsed="false">
      <c r="A25" s="17"/>
      <c r="B25" s="17"/>
      <c r="C25" s="17"/>
      <c r="D25" s="17"/>
      <c r="E25" s="17"/>
    </row>
    <row r="26" customFormat="false" ht="15" hidden="false" customHeight="false" outlineLevel="0" collapsed="false">
      <c r="A26" s="17"/>
      <c r="B26" s="17"/>
      <c r="C26" s="17"/>
      <c r="D26" s="17"/>
      <c r="E26" s="17"/>
    </row>
  </sheetData>
  <mergeCells count="1">
    <mergeCell ref="A24:E26"/>
  </mergeCells>
  <dataValidations count="1">
    <dataValidation allowBlank="true" errorStyle="stop" operator="between" showDropDown="false" showErrorMessage="false" showInputMessage="false" sqref="C6:C9 C14:C20" type="list">
      <formula1>"Done,In progress,Not started"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2026-08-12T16:42:30Z</dcterms:created>
  <dc:creator>openpyxl</dc:creator>
  <dc:description/>
  <dc:language>en-US</dc:language>
  <cp:lastModifiedBy/>
  <dcterms:modified xsi:type="dcterms:W3CDTF">2026-08-12T16:42:30Z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